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D7" i="5" l="1"/>
  <c r="E7" i="5"/>
  <c r="E18" i="3"/>
  <c r="D18" i="3"/>
  <c r="C18" i="3"/>
  <c r="C8" i="5"/>
  <c r="C7" i="5"/>
  <c r="C2" i="3" l="1"/>
  <c r="E5" i="5"/>
  <c r="E2" i="3"/>
  <c r="D2" i="3"/>
  <c r="E8" i="5"/>
  <c r="D8" i="5"/>
  <c r="E4" i="5"/>
  <c r="E3" i="5"/>
  <c r="D4" i="5"/>
  <c r="D5" i="5"/>
  <c r="D3" i="5"/>
  <c r="C5" i="5"/>
  <c r="C4" i="5"/>
  <c r="C3" i="5"/>
  <c r="B5" i="5"/>
  <c r="B4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<sst xmlns="http://schemas.openxmlformats.org/spreadsheetml/2006/main" count="171" uniqueCount="89">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</sst>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164" fontId="0" fillId="0" borderId="0" xfId="0" applyNumberFormat="1"/>
    <xf numFmtId="44" fontId="1" fillId="5" borderId="1" xfId="1" applyFont="1" applyFill="1" applyBorder="1" applyAlignment="1">
      <alignment horizontal="center" vertical="center" wrapText="1"/>
    </xf>
    <xf numFmtId="44" fontId="0" fillId="11" borderId="0" xfId="1" applyFont="1" applyFill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B12" sqref="B12"/>
    </sheetView>
  </sheetViews>
  <sheetFormatPr baseColWidth="10" defaultColWidth="9.28515625" defaultRowHeight="15" x14ac:dyDescent="0.25"/>
  <cols>
    <col min="1" max="1" width="60.5703125" style="5" customWidth="1"/>
    <col min="2" max="2" width="20.28515625" customWidth="1"/>
    <col min="3" max="3" width="20.140625" customWidth="1"/>
    <col min="4" max="4" width="20.7109375" customWidth="1"/>
    <col min="5" max="5" width="18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0">
        <v>142000000</v>
      </c>
      <c r="C2" s="10">
        <v>194000000</v>
      </c>
      <c r="D2" s="10">
        <v>188450000</v>
      </c>
      <c r="E2" s="10">
        <v>184900000</v>
      </c>
      <c r="F2" t="s">
        <v>56</v>
      </c>
    </row>
    <row r="3" spans="1:8" x14ac:dyDescent="0.25">
      <c r="A3" t="s">
        <v>36</v>
      </c>
      <c r="B3" s="10">
        <f>47727608+32781672</f>
        <v>80509280</v>
      </c>
      <c r="C3" s="10">
        <f>128003776+89203325</f>
        <v>217207101</v>
      </c>
      <c r="D3" s="10">
        <f>ROUND(C3*1.03,0)</f>
        <v>223723314</v>
      </c>
      <c r="E3" s="10">
        <f>ROUND(D3*1.03,0)</f>
        <v>230435013</v>
      </c>
      <c r="F3" t="s">
        <v>56</v>
      </c>
    </row>
    <row r="4" spans="1:8" x14ac:dyDescent="0.25">
      <c r="A4" t="s">
        <v>37</v>
      </c>
      <c r="B4" s="10">
        <f>837177+3206663</f>
        <v>4043840</v>
      </c>
      <c r="C4" s="10">
        <f>11867606+2860077</f>
        <v>14727683</v>
      </c>
      <c r="D4" s="10">
        <f t="shared" ref="D4:E5" si="0">ROUND(C4*1.03,0)</f>
        <v>15169513</v>
      </c>
      <c r="E4" s="10">
        <f t="shared" si="0"/>
        <v>15624598</v>
      </c>
      <c r="F4" t="s">
        <v>56</v>
      </c>
    </row>
    <row r="5" spans="1:8" x14ac:dyDescent="0.25">
      <c r="A5" t="s">
        <v>38</v>
      </c>
      <c r="B5" s="10">
        <f>1429838+5675555</f>
        <v>7105393</v>
      </c>
      <c r="C5" s="10">
        <f>10156001+16747632</f>
        <v>26903633</v>
      </c>
      <c r="D5" s="10">
        <f t="shared" si="0"/>
        <v>27710742</v>
      </c>
      <c r="E5" s="10">
        <f>ROUND(D5*1.03,0)</f>
        <v>28542064</v>
      </c>
      <c r="F5" t="s">
        <v>56</v>
      </c>
    </row>
    <row r="6" spans="1:8" x14ac:dyDescent="0.25">
      <c r="A6" t="s">
        <v>39</v>
      </c>
      <c r="B6" s="10">
        <v>38709951</v>
      </c>
      <c r="C6" s="10">
        <v>30000000</v>
      </c>
      <c r="D6" s="10">
        <v>30000000</v>
      </c>
      <c r="E6" s="10">
        <v>30000000</v>
      </c>
      <c r="F6" t="s">
        <v>56</v>
      </c>
    </row>
    <row r="7" spans="1:8" x14ac:dyDescent="0.25">
      <c r="A7" t="s">
        <v>40</v>
      </c>
      <c r="B7" s="10">
        <v>0</v>
      </c>
      <c r="C7" s="10">
        <f>422503961+130505540+90000000</f>
        <v>643009501</v>
      </c>
      <c r="D7" s="10">
        <f>(538094770*0.85)-D6-C8-C9</f>
        <v>406155977.5</v>
      </c>
      <c r="E7" s="10">
        <f>D7*0.3</f>
        <v>121846793.25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 s="10">
        <v>0</v>
      </c>
      <c r="C8" s="10">
        <f>8000000</f>
        <v>8000000</v>
      </c>
      <c r="D8" s="10">
        <f t="shared" ref="D8:E8" si="1">8000000</f>
        <v>8000000</v>
      </c>
      <c r="E8" s="10">
        <f t="shared" si="1"/>
        <v>8000000</v>
      </c>
      <c r="F8" t="s">
        <v>56</v>
      </c>
    </row>
    <row r="9" spans="1:8" x14ac:dyDescent="0.25">
      <c r="A9" t="s">
        <v>42</v>
      </c>
      <c r="B9" s="10">
        <v>5329629</v>
      </c>
      <c r="C9" s="10">
        <v>13224577</v>
      </c>
      <c r="D9" s="10">
        <v>13224577</v>
      </c>
      <c r="E9" s="10">
        <v>13224577</v>
      </c>
      <c r="F9" t="s">
        <v>56</v>
      </c>
    </row>
    <row r="10" spans="1:8" x14ac:dyDescent="0.25">
      <c r="A10" t="s">
        <v>43</v>
      </c>
      <c r="B10" s="10">
        <v>0</v>
      </c>
      <c r="C10" s="10">
        <v>0</v>
      </c>
      <c r="D10" s="10">
        <v>0</v>
      </c>
      <c r="E10" s="10">
        <v>0</v>
      </c>
    </row>
    <row r="11" spans="1:8" x14ac:dyDescent="0.25">
      <c r="B11" s="11"/>
      <c r="C11" s="11"/>
      <c r="D11" s="11"/>
      <c r="E11" s="11"/>
      <c r="F11" s="11"/>
    </row>
  </sheetData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A13" sqref="A13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9.7109375" customWidth="1"/>
    <col min="4" max="4" width="21.42578125" customWidth="1"/>
    <col min="5" max="5" width="20.1406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0</v>
      </c>
      <c r="C2" s="13">
        <f>67825556+22300000</f>
        <v>90125556</v>
      </c>
      <c r="D2" s="13">
        <f>22300000*1.03</f>
        <v>22969000</v>
      </c>
      <c r="E2" s="13">
        <f>D2*1.03</f>
        <v>23658070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3">
        <v>142000000</v>
      </c>
      <c r="C5" s="13">
        <v>194000000</v>
      </c>
      <c r="D5" s="13">
        <v>188450000</v>
      </c>
      <c r="E5" s="13">
        <v>184900000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3">
        <v>38709951</v>
      </c>
      <c r="C8" s="13">
        <v>30000000</v>
      </c>
      <c r="D8" s="13">
        <v>30000000</v>
      </c>
      <c r="E8" s="13">
        <v>30000000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0</v>
      </c>
      <c r="C12" s="13">
        <v>50000000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3">
        <v>135698093</v>
      </c>
      <c r="C14" s="13">
        <v>863072495</v>
      </c>
      <c r="D14" s="13">
        <v>723984123.5</v>
      </c>
      <c r="E14" s="13">
        <v>447673045.25</v>
      </c>
    </row>
    <row r="15" spans="1:5" x14ac:dyDescent="0.25">
      <c r="A15" t="s">
        <v>57</v>
      </c>
      <c r="B15" s="13">
        <v>0</v>
      </c>
      <c r="C15" s="13">
        <v>40000000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59</v>
      </c>
      <c r="B17" s="13">
        <v>0</v>
      </c>
      <c r="C17" s="13">
        <v>50000000</v>
      </c>
      <c r="D17" s="13">
        <v>50000000</v>
      </c>
      <c r="E17" s="13">
        <v>50000000</v>
      </c>
    </row>
    <row r="18" spans="1:5" x14ac:dyDescent="0.25">
      <c r="A18" t="s">
        <v>60</v>
      </c>
      <c r="B18" s="13">
        <v>0</v>
      </c>
      <c r="C18" s="13">
        <f>8000000</f>
        <v>8000000</v>
      </c>
      <c r="D18" s="13">
        <f t="shared" ref="D18:E18" si="0">8000000</f>
        <v>8000000</v>
      </c>
      <c r="E18" s="13">
        <f t="shared" si="0"/>
        <v>8000000</v>
      </c>
    </row>
    <row r="19" spans="1:5" x14ac:dyDescent="0.25">
      <c r="A19" t="s">
        <v>61</v>
      </c>
      <c r="B19" s="13">
        <v>5329629</v>
      </c>
      <c r="C19" s="13">
        <v>13224577</v>
      </c>
      <c r="D19" s="13">
        <v>13224577</v>
      </c>
      <c r="E19" s="13">
        <v>13224577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16" sqref="B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>
        <v>0.97</v>
      </c>
      <c r="C2">
        <v>0.93</v>
      </c>
      <c r="D2">
        <v>0</v>
      </c>
      <c r="E2">
        <v>0.14000000000000001</v>
      </c>
      <c r="F2">
        <v>24</v>
      </c>
      <c r="G2">
        <v>0.9</v>
      </c>
      <c r="H2">
        <v>0.218</v>
      </c>
      <c r="I2">
        <v>0</v>
      </c>
      <c r="J2">
        <v>0.9</v>
      </c>
      <c r="K2">
        <v>0.03</v>
      </c>
      <c r="L2">
        <v>93.32</v>
      </c>
      <c r="M2">
        <v>0.1</v>
      </c>
      <c r="N2">
        <v>0.91</v>
      </c>
      <c r="O2">
        <v>3.95</v>
      </c>
      <c r="P2">
        <v>0.1</v>
      </c>
      <c r="Q2">
        <v>0.1</v>
      </c>
      <c r="R2">
        <v>0.1</v>
      </c>
      <c r="S2">
        <v>0.2</v>
      </c>
    </row>
    <row r="3" spans="1:19" x14ac:dyDescent="0.25">
      <c r="A3" t="s">
        <v>85</v>
      </c>
      <c r="B3">
        <v>0.97</v>
      </c>
      <c r="C3">
        <v>0.93</v>
      </c>
      <c r="D3">
        <v>5.0999999999999997E-2</v>
      </c>
      <c r="E3">
        <v>0.22</v>
      </c>
      <c r="F3">
        <v>24</v>
      </c>
      <c r="G3">
        <v>0.9</v>
      </c>
      <c r="H3">
        <v>0.6</v>
      </c>
      <c r="I3">
        <v>0</v>
      </c>
      <c r="J3">
        <v>0.9</v>
      </c>
      <c r="K3">
        <v>0.03</v>
      </c>
      <c r="L3">
        <v>90</v>
      </c>
      <c r="M3">
        <v>0.1</v>
      </c>
      <c r="N3">
        <v>0.91</v>
      </c>
      <c r="O3">
        <v>3.95</v>
      </c>
      <c r="P3">
        <v>0.1</v>
      </c>
      <c r="Q3">
        <v>0.1</v>
      </c>
      <c r="R3">
        <v>0.1</v>
      </c>
      <c r="S3">
        <v>0.2</v>
      </c>
    </row>
    <row r="4" spans="1:19" x14ac:dyDescent="0.25">
      <c r="A4" t="s">
        <v>86</v>
      </c>
      <c r="B4">
        <v>0.98</v>
      </c>
      <c r="C4">
        <v>0.95</v>
      </c>
      <c r="D4">
        <v>0</v>
      </c>
      <c r="E4">
        <v>0.1</v>
      </c>
      <c r="F4">
        <v>24</v>
      </c>
      <c r="G4">
        <v>0.93</v>
      </c>
      <c r="H4">
        <v>0.7</v>
      </c>
      <c r="I4">
        <v>0.05</v>
      </c>
      <c r="J4">
        <v>0.93</v>
      </c>
      <c r="K4">
        <v>0.1</v>
      </c>
      <c r="L4">
        <v>80</v>
      </c>
      <c r="M4">
        <v>0.15</v>
      </c>
      <c r="N4">
        <v>0.92</v>
      </c>
      <c r="O4">
        <v>3</v>
      </c>
      <c r="P4">
        <v>0.2</v>
      </c>
      <c r="Q4">
        <v>0.2</v>
      </c>
      <c r="R4">
        <v>0.2</v>
      </c>
      <c r="S4">
        <v>0.3</v>
      </c>
    </row>
    <row r="5" spans="1:19" x14ac:dyDescent="0.25">
      <c r="A5" t="s">
        <v>87</v>
      </c>
      <c r="B5">
        <v>0.98</v>
      </c>
      <c r="C5">
        <v>0.96</v>
      </c>
      <c r="D5">
        <v>0</v>
      </c>
      <c r="E5">
        <v>0.06</v>
      </c>
      <c r="F5">
        <v>24</v>
      </c>
      <c r="G5">
        <v>0.94</v>
      </c>
      <c r="H5">
        <v>0.8</v>
      </c>
      <c r="I5">
        <v>0.1</v>
      </c>
      <c r="J5">
        <v>0.94</v>
      </c>
      <c r="K5">
        <v>0.2</v>
      </c>
      <c r="L5">
        <v>70</v>
      </c>
      <c r="M5">
        <v>0.2</v>
      </c>
      <c r="N5">
        <v>0.93</v>
      </c>
      <c r="O5">
        <v>2</v>
      </c>
      <c r="P5">
        <v>0.3</v>
      </c>
      <c r="Q5">
        <v>0.3</v>
      </c>
      <c r="R5">
        <v>0.3</v>
      </c>
      <c r="S5">
        <v>0.4</v>
      </c>
    </row>
    <row r="6" spans="1:19" x14ac:dyDescent="0.25">
      <c r="A6" t="s">
        <v>88</v>
      </c>
      <c r="B6">
        <v>0.98</v>
      </c>
      <c r="C6">
        <v>0.97</v>
      </c>
      <c r="D6">
        <v>0</v>
      </c>
      <c r="E6">
        <v>0.05</v>
      </c>
      <c r="F6">
        <v>24</v>
      </c>
      <c r="G6">
        <v>0.95</v>
      </c>
      <c r="H6">
        <v>0.9</v>
      </c>
      <c r="I6">
        <v>0.2</v>
      </c>
      <c r="J6">
        <v>0.95</v>
      </c>
      <c r="K6">
        <v>0.3</v>
      </c>
      <c r="L6">
        <v>60</v>
      </c>
      <c r="M6">
        <v>0.3</v>
      </c>
      <c r="N6">
        <v>0.94</v>
      </c>
      <c r="O6">
        <v>1</v>
      </c>
      <c r="P6">
        <v>0.4</v>
      </c>
      <c r="Q6">
        <v>0.4</v>
      </c>
      <c r="R6">
        <v>0.4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5" sqref="A25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0" customWidth="1"/>
    <col min="4" max="4" width="17.5703125" customWidth="1"/>
    <col min="5" max="5" width="24.42578125" customWidth="1"/>
  </cols>
  <sheetData>
    <row r="1" spans="1:5" ht="45.4" customHeight="1" x14ac:dyDescent="0.25">
      <c r="A1" s="1" t="s">
        <v>4</v>
      </c>
      <c r="B1" s="1" t="s">
        <v>5</v>
      </c>
      <c r="C1" s="12" t="s">
        <v>6</v>
      </c>
    </row>
    <row r="2" spans="1:5" x14ac:dyDescent="0.25">
      <c r="A2" t="s">
        <v>62</v>
      </c>
      <c r="B2" t="s">
        <v>63</v>
      </c>
      <c r="C2" s="10">
        <v>20000000</v>
      </c>
    </row>
    <row r="3" spans="1:5" x14ac:dyDescent="0.25">
      <c r="A3" t="s">
        <v>64</v>
      </c>
      <c r="B3" t="s">
        <v>65</v>
      </c>
      <c r="C3" s="10">
        <v>80000000</v>
      </c>
      <c r="D3" s="10"/>
    </row>
    <row r="4" spans="1:5" x14ac:dyDescent="0.25">
      <c r="A4" t="s">
        <v>64</v>
      </c>
      <c r="B4" t="s">
        <v>66</v>
      </c>
      <c r="C4" s="10">
        <v>25000000</v>
      </c>
    </row>
    <row r="5" spans="1:5" x14ac:dyDescent="0.25">
      <c r="A5" t="s">
        <v>64</v>
      </c>
      <c r="B5" t="s">
        <v>67</v>
      </c>
      <c r="C5" s="10">
        <v>1800000000</v>
      </c>
      <c r="E5" s="14"/>
    </row>
    <row r="6" spans="1:5" x14ac:dyDescent="0.25">
      <c r="A6" t="s">
        <v>64</v>
      </c>
      <c r="B6" t="s">
        <v>68</v>
      </c>
      <c r="C6" s="10">
        <v>50000000</v>
      </c>
    </row>
    <row r="7" spans="1:5" x14ac:dyDescent="0.25">
      <c r="A7" t="s">
        <v>69</v>
      </c>
      <c r="B7" t="s">
        <v>70</v>
      </c>
      <c r="C7" s="10">
        <v>100000000</v>
      </c>
    </row>
    <row r="8" spans="1:5" x14ac:dyDescent="0.25">
      <c r="A8" t="s">
        <v>69</v>
      </c>
      <c r="B8" t="s">
        <v>71</v>
      </c>
      <c r="C8" s="10">
        <v>140000000</v>
      </c>
    </row>
    <row r="9" spans="1:5" x14ac:dyDescent="0.25">
      <c r="A9" t="s">
        <v>62</v>
      </c>
      <c r="B9" t="s">
        <v>72</v>
      </c>
      <c r="C9" s="10">
        <v>20000000</v>
      </c>
    </row>
    <row r="10" spans="1:5" x14ac:dyDescent="0.25">
      <c r="A10" t="s">
        <v>62</v>
      </c>
      <c r="B10" t="s">
        <v>73</v>
      </c>
      <c r="C10" s="10">
        <v>20000000</v>
      </c>
    </row>
    <row r="11" spans="1:5" x14ac:dyDescent="0.25">
      <c r="A11" t="s">
        <v>64</v>
      </c>
      <c r="B11" t="s">
        <v>74</v>
      </c>
      <c r="C11" s="10">
        <v>25000000</v>
      </c>
    </row>
    <row r="12" spans="1:5" x14ac:dyDescent="0.25">
      <c r="A12" t="s">
        <v>75</v>
      </c>
      <c r="B12" t="s">
        <v>76</v>
      </c>
      <c r="C12" s="10">
        <v>10000000</v>
      </c>
    </row>
    <row r="13" spans="1:5" x14ac:dyDescent="0.25">
      <c r="A13" t="s">
        <v>75</v>
      </c>
      <c r="B13" t="s">
        <v>77</v>
      </c>
      <c r="C13" s="10">
        <v>10000000</v>
      </c>
    </row>
    <row r="14" spans="1:5" x14ac:dyDescent="0.25">
      <c r="A14" t="s">
        <v>75</v>
      </c>
      <c r="B14" t="s">
        <v>78</v>
      </c>
      <c r="C14" s="10">
        <v>60000000</v>
      </c>
    </row>
    <row r="15" spans="1:5" x14ac:dyDescent="0.25">
      <c r="A15" t="s">
        <v>75</v>
      </c>
      <c r="B15" t="s">
        <v>79</v>
      </c>
      <c r="C15" s="10">
        <v>10000000</v>
      </c>
    </row>
    <row r="16" spans="1:5" x14ac:dyDescent="0.25">
      <c r="A16" t="s">
        <v>75</v>
      </c>
      <c r="B16" t="s">
        <v>80</v>
      </c>
      <c r="C16" s="10">
        <v>20000000</v>
      </c>
    </row>
    <row r="17" spans="1:3" x14ac:dyDescent="0.25">
      <c r="A17" t="s">
        <v>75</v>
      </c>
      <c r="B17" t="s">
        <v>81</v>
      </c>
      <c r="C17" s="10">
        <v>40000000</v>
      </c>
    </row>
    <row r="18" spans="1:3" x14ac:dyDescent="0.25">
      <c r="A18" t="s">
        <v>62</v>
      </c>
      <c r="B18" t="s">
        <v>82</v>
      </c>
      <c r="C18" s="10">
        <v>5000000</v>
      </c>
    </row>
    <row r="19" spans="1:3" x14ac:dyDescent="0.25">
      <c r="A19" t="s">
        <v>69</v>
      </c>
      <c r="B19" t="s">
        <v>83</v>
      </c>
      <c r="C19" s="10">
        <v>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0"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SERVICIOS PUBLICOS11</cp:lastModifiedBy>
  <dcterms:created xsi:type="dcterms:W3CDTF">2020-03-24T17:16:45Z</dcterms:created>
  <dcterms:modified xsi:type="dcterms:W3CDTF">2021-05-27T15:00:46Z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