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S\MACHETA 2021\SINAS 2021\"/>
    </mc:Choice>
  </mc:AlternateContent>
  <xr:revisionPtr revIDLastSave="0" documentId="13_ncr:1_{52DC2A4B-17AC-4424-918D-E7A764C67891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9" l="1"/>
  <c r="L5" i="9"/>
  <c r="L4" i="9"/>
  <c r="L3" i="9"/>
  <c r="C5" i="4"/>
  <c r="C11" i="4"/>
  <c r="E14" i="3"/>
  <c r="E15" i="3"/>
  <c r="E12" i="3"/>
  <c r="D14" i="3"/>
  <c r="D15" i="3"/>
  <c r="D12" i="3"/>
  <c r="B14" i="3"/>
  <c r="B12" i="3"/>
  <c r="E7" i="5"/>
  <c r="E8" i="5"/>
  <c r="E9" i="5"/>
  <c r="D8" i="5"/>
  <c r="D9" i="5"/>
  <c r="D7" i="5"/>
  <c r="C9" i="5"/>
  <c r="C8" i="5"/>
  <c r="C7" i="5"/>
  <c r="E6" i="5"/>
  <c r="D6" i="5"/>
  <c r="C6" i="5"/>
  <c r="C4" i="5"/>
  <c r="D4" i="5"/>
  <c r="E4" i="5"/>
  <c r="C5" i="5"/>
  <c r="D5" i="5"/>
  <c r="E5" i="5"/>
  <c r="D3" i="5"/>
  <c r="E3" i="5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<sst xmlns="http://schemas.openxmlformats.org/spreadsheetml/2006/main" count="171" uniqueCount="89">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</sst>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4B7BD17-B708-4856-9C5A-F335E9F14DD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16" sqref="B1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3.28515625" bestFit="1" customWidth="1"/>
    <col min="4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v>18419298</v>
      </c>
      <c r="C3" s="11">
        <f>+B3*1.03</f>
        <v>18971876.940000001</v>
      </c>
      <c r="D3" s="11">
        <f t="shared" ref="D3:E3" si="0">+C3*1.03</f>
        <v>19541033.248200003</v>
      </c>
      <c r="E3" s="11">
        <f t="shared" si="0"/>
        <v>20127264.245646004</v>
      </c>
      <c r="F3" t="s">
        <v>56</v>
      </c>
    </row>
    <row r="4" spans="1:8" x14ac:dyDescent="0.25">
      <c r="A4" t="s">
        <v>37</v>
      </c>
      <c r="B4">
        <v>7338183</v>
      </c>
      <c r="C4" s="11">
        <f t="shared" ref="C4:E4" si="1">+B4*1.03</f>
        <v>7558328.4900000002</v>
      </c>
      <c r="D4" s="11">
        <f t="shared" si="1"/>
        <v>7785078.3447000002</v>
      </c>
      <c r="E4" s="11">
        <f t="shared" si="1"/>
        <v>8018630.6950410008</v>
      </c>
      <c r="F4" t="s">
        <v>56</v>
      </c>
    </row>
    <row r="5" spans="1:8" x14ac:dyDescent="0.25">
      <c r="A5" t="s">
        <v>38</v>
      </c>
      <c r="B5">
        <v>10155528</v>
      </c>
      <c r="C5" s="11">
        <f t="shared" ref="C5:E5" si="2">+B5*1.03</f>
        <v>10460193.84</v>
      </c>
      <c r="D5" s="11">
        <f t="shared" si="2"/>
        <v>10773999.655200001</v>
      </c>
      <c r="E5" s="11">
        <f t="shared" si="2"/>
        <v>11097219.644856</v>
      </c>
      <c r="F5" t="s">
        <v>56</v>
      </c>
    </row>
    <row r="6" spans="1:8" x14ac:dyDescent="0.25">
      <c r="A6" t="s">
        <v>39</v>
      </c>
      <c r="B6">
        <v>161426848</v>
      </c>
      <c r="C6">
        <f>20503228*12</f>
        <v>246038736</v>
      </c>
      <c r="D6">
        <f>20503228*12</f>
        <v>246038736</v>
      </c>
      <c r="E6">
        <f>20503228*12</f>
        <v>246038736</v>
      </c>
      <c r="F6" t="s">
        <v>56</v>
      </c>
    </row>
    <row r="7" spans="1:8" x14ac:dyDescent="0.25">
      <c r="A7" t="s">
        <v>40</v>
      </c>
      <c r="B7">
        <v>213707984</v>
      </c>
      <c r="C7" s="11">
        <f>451708620+222404970+9000000</f>
        <v>683113590</v>
      </c>
      <c r="D7">
        <f>+C7*1.03</f>
        <v>703606997.70000005</v>
      </c>
      <c r="E7">
        <f>+D7*1.03</f>
        <v>724715207.63100004</v>
      </c>
      <c r="F7" t="s">
        <v>54</v>
      </c>
      <c r="G7" t="s">
        <v>56</v>
      </c>
    </row>
    <row r="8" spans="1:8" x14ac:dyDescent="0.25">
      <c r="A8" t="s">
        <v>41</v>
      </c>
      <c r="B8">
        <v>398538940</v>
      </c>
      <c r="C8" s="11">
        <f>42688869+31051089+9000000</f>
        <v>82739958</v>
      </c>
      <c r="D8">
        <f t="shared" ref="D8:E9" si="3">+C8*1.03</f>
        <v>85222156.74000001</v>
      </c>
      <c r="E8">
        <f t="shared" si="3"/>
        <v>87778821.442200005</v>
      </c>
      <c r="F8" t="s">
        <v>54</v>
      </c>
      <c r="G8" t="s">
        <v>56</v>
      </c>
    </row>
    <row r="9" spans="1:8" x14ac:dyDescent="0.25">
      <c r="A9" t="s">
        <v>42</v>
      </c>
      <c r="B9">
        <v>94239702</v>
      </c>
      <c r="C9" s="11">
        <f>88456000+74926000+7000000</f>
        <v>170382000</v>
      </c>
      <c r="D9">
        <f t="shared" si="3"/>
        <v>175493460</v>
      </c>
      <c r="E9">
        <f t="shared" si="3"/>
        <v>180758263.80000001</v>
      </c>
      <c r="F9" t="s">
        <v>54</v>
      </c>
      <c r="G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H15" sqref="H15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161426848</v>
      </c>
      <c r="C8">
        <v>246038736</v>
      </c>
      <c r="D8">
        <v>246038736</v>
      </c>
      <c r="E8">
        <v>246038736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f>130505426+196160848</f>
        <v>326666274</v>
      </c>
      <c r="C12">
        <v>448708062</v>
      </c>
      <c r="D12" s="11">
        <f>+C12*1.03</f>
        <v>462169303.86000001</v>
      </c>
      <c r="E12" s="11">
        <f>+D12*1.03</f>
        <v>476034382.97580004</v>
      </c>
    </row>
    <row r="13" spans="1:5" x14ac:dyDescent="0.25">
      <c r="A13" t="s">
        <v>55</v>
      </c>
      <c r="B13">
        <v>0</v>
      </c>
      <c r="C13">
        <v>0</v>
      </c>
      <c r="D13" s="11">
        <v>0</v>
      </c>
      <c r="E13" s="11">
        <v>0</v>
      </c>
    </row>
    <row r="14" spans="1:5" x14ac:dyDescent="0.25">
      <c r="A14" t="s">
        <v>56</v>
      </c>
      <c r="B14">
        <f>114861052+236684467+8331841</f>
        <v>359877360</v>
      </c>
      <c r="C14">
        <v>790203071</v>
      </c>
      <c r="D14" s="11">
        <f t="shared" ref="D14:E15" si="0">+C14*1.03</f>
        <v>813909163.13</v>
      </c>
      <c r="E14" s="11">
        <f t="shared" si="0"/>
        <v>838326438.02390003</v>
      </c>
    </row>
    <row r="15" spans="1:5" x14ac:dyDescent="0.25">
      <c r="A15" t="s">
        <v>57</v>
      </c>
      <c r="B15">
        <v>181369840</v>
      </c>
      <c r="C15">
        <v>12000000</v>
      </c>
      <c r="D15" s="11">
        <f t="shared" si="0"/>
        <v>12360000</v>
      </c>
      <c r="E15" s="11">
        <f t="shared" si="0"/>
        <v>12730800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Q3" sqref="Q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98.98</v>
      </c>
      <c r="C2">
        <v>53.2</v>
      </c>
      <c r="D2">
        <v>11.55</v>
      </c>
      <c r="E2">
        <v>11.55</v>
      </c>
      <c r="F2">
        <v>24</v>
      </c>
      <c r="G2">
        <v>92</v>
      </c>
      <c r="H2">
        <v>0</v>
      </c>
      <c r="I2">
        <v>100</v>
      </c>
      <c r="J2">
        <v>98.1</v>
      </c>
      <c r="K2">
        <v>20</v>
      </c>
      <c r="L2">
        <v>508.95</v>
      </c>
      <c r="M2">
        <v>0</v>
      </c>
      <c r="N2">
        <v>98</v>
      </c>
      <c r="O2">
        <v>232</v>
      </c>
      <c r="P2" s="12">
        <v>40</v>
      </c>
      <c r="Q2" s="12">
        <v>0</v>
      </c>
      <c r="R2" s="12">
        <v>70</v>
      </c>
      <c r="S2" s="12">
        <v>60</v>
      </c>
    </row>
    <row r="3" spans="1:19" x14ac:dyDescent="0.25">
      <c r="A3" t="s">
        <v>85</v>
      </c>
      <c r="B3">
        <v>100</v>
      </c>
      <c r="C3">
        <v>60</v>
      </c>
      <c r="D3">
        <v>10</v>
      </c>
      <c r="E3">
        <v>10</v>
      </c>
      <c r="F3">
        <v>24</v>
      </c>
      <c r="G3">
        <v>94</v>
      </c>
      <c r="H3">
        <v>0</v>
      </c>
      <c r="I3">
        <v>100</v>
      </c>
      <c r="J3">
        <v>100</v>
      </c>
      <c r="K3">
        <v>25</v>
      </c>
      <c r="L3">
        <f>+L2-M3</f>
        <v>478.95</v>
      </c>
      <c r="M3">
        <v>30</v>
      </c>
      <c r="N3">
        <v>100</v>
      </c>
      <c r="O3">
        <v>232</v>
      </c>
      <c r="P3" s="12">
        <v>50</v>
      </c>
      <c r="Q3" s="12">
        <v>25</v>
      </c>
      <c r="R3" s="12">
        <v>75</v>
      </c>
      <c r="S3" s="12">
        <v>70</v>
      </c>
    </row>
    <row r="4" spans="1:19" x14ac:dyDescent="0.25">
      <c r="A4" t="s">
        <v>86</v>
      </c>
      <c r="B4">
        <v>100</v>
      </c>
      <c r="C4">
        <v>70</v>
      </c>
      <c r="D4">
        <v>9</v>
      </c>
      <c r="E4">
        <v>9</v>
      </c>
      <c r="F4">
        <v>24</v>
      </c>
      <c r="G4">
        <v>96</v>
      </c>
      <c r="H4">
        <v>0</v>
      </c>
      <c r="I4">
        <v>100</v>
      </c>
      <c r="J4">
        <v>100</v>
      </c>
      <c r="K4">
        <v>30</v>
      </c>
      <c r="L4">
        <f>+L2-M4</f>
        <v>448.95</v>
      </c>
      <c r="M4">
        <v>60</v>
      </c>
      <c r="N4">
        <v>100</v>
      </c>
      <c r="O4">
        <v>200</v>
      </c>
      <c r="P4" s="12">
        <v>65</v>
      </c>
      <c r="Q4" s="12">
        <v>50</v>
      </c>
      <c r="R4" s="12">
        <v>80</v>
      </c>
      <c r="S4" s="12">
        <v>80</v>
      </c>
    </row>
    <row r="5" spans="1:19" x14ac:dyDescent="0.25">
      <c r="A5" t="s">
        <v>87</v>
      </c>
      <c r="B5">
        <v>100</v>
      </c>
      <c r="C5">
        <v>80</v>
      </c>
      <c r="D5">
        <v>8</v>
      </c>
      <c r="E5">
        <v>8</v>
      </c>
      <c r="F5">
        <v>24</v>
      </c>
      <c r="G5">
        <v>98</v>
      </c>
      <c r="H5">
        <v>0</v>
      </c>
      <c r="I5">
        <v>100</v>
      </c>
      <c r="J5">
        <v>100</v>
      </c>
      <c r="K5">
        <v>35</v>
      </c>
      <c r="L5">
        <f>+L2-M5</f>
        <v>418.95</v>
      </c>
      <c r="M5">
        <v>90</v>
      </c>
      <c r="N5">
        <v>100</v>
      </c>
      <c r="O5">
        <v>170</v>
      </c>
      <c r="P5" s="12">
        <v>85</v>
      </c>
      <c r="Q5" s="12">
        <v>75</v>
      </c>
      <c r="R5" s="12">
        <v>90</v>
      </c>
      <c r="S5" s="12">
        <v>90</v>
      </c>
    </row>
    <row r="6" spans="1:19" x14ac:dyDescent="0.25">
      <c r="A6" t="s">
        <v>88</v>
      </c>
      <c r="B6">
        <v>100</v>
      </c>
      <c r="C6">
        <v>85</v>
      </c>
      <c r="D6">
        <v>7</v>
      </c>
      <c r="E6">
        <v>7</v>
      </c>
      <c r="F6">
        <v>24</v>
      </c>
      <c r="G6">
        <v>100</v>
      </c>
      <c r="H6">
        <v>0</v>
      </c>
      <c r="I6">
        <v>100</v>
      </c>
      <c r="J6">
        <v>100</v>
      </c>
      <c r="K6">
        <v>40</v>
      </c>
      <c r="L6">
        <f>+L2-M6</f>
        <v>388.95</v>
      </c>
      <c r="M6">
        <v>120</v>
      </c>
      <c r="N6">
        <v>100</v>
      </c>
      <c r="O6">
        <v>150</v>
      </c>
      <c r="P6" s="12">
        <v>100</v>
      </c>
      <c r="Q6" s="12">
        <v>100</v>
      </c>
      <c r="R6" s="12">
        <v>100</v>
      </c>
      <c r="S6" s="12">
        <v>100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F7" sqref="F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187974540</v>
      </c>
    </row>
    <row r="4" spans="1:3" x14ac:dyDescent="0.25">
      <c r="A4" t="s">
        <v>64</v>
      </c>
      <c r="B4" t="s">
        <v>66</v>
      </c>
      <c r="C4">
        <v>18600000</v>
      </c>
    </row>
    <row r="5" spans="1:3" x14ac:dyDescent="0.25">
      <c r="A5" t="s">
        <v>64</v>
      </c>
      <c r="B5" t="s">
        <v>67</v>
      </c>
      <c r="C5">
        <f>130328800+9000000</f>
        <v>139328800</v>
      </c>
    </row>
    <row r="6" spans="1:3" x14ac:dyDescent="0.25">
      <c r="A6" t="s">
        <v>64</v>
      </c>
      <c r="B6" t="s">
        <v>68</v>
      </c>
      <c r="C6">
        <v>97935280</v>
      </c>
    </row>
    <row r="7" spans="1:3" x14ac:dyDescent="0.25">
      <c r="A7" t="s">
        <v>69</v>
      </c>
      <c r="B7" t="s">
        <v>70</v>
      </c>
      <c r="C7">
        <v>8000000</v>
      </c>
    </row>
    <row r="8" spans="1:3" x14ac:dyDescent="0.25">
      <c r="A8" t="s">
        <v>69</v>
      </c>
      <c r="B8" t="s">
        <v>71</v>
      </c>
      <c r="C8">
        <v>42688869</v>
      </c>
    </row>
    <row r="9" spans="1:3" x14ac:dyDescent="0.25">
      <c r="A9" t="s">
        <v>62</v>
      </c>
      <c r="B9" t="s">
        <v>72</v>
      </c>
      <c r="C9">
        <v>8000000</v>
      </c>
    </row>
    <row r="10" spans="1:3" x14ac:dyDescent="0.25">
      <c r="A10" t="s">
        <v>62</v>
      </c>
      <c r="B10" t="s">
        <v>73</v>
      </c>
      <c r="C10">
        <v>88456000</v>
      </c>
    </row>
    <row r="11" spans="1:3" x14ac:dyDescent="0.25">
      <c r="A11" t="s">
        <v>64</v>
      </c>
      <c r="B11" t="s">
        <v>74</v>
      </c>
      <c r="C11">
        <f>5000000+6870000</f>
        <v>11870000</v>
      </c>
    </row>
    <row r="12" spans="1:3" x14ac:dyDescent="0.25">
      <c r="A12" t="s">
        <v>75</v>
      </c>
      <c r="B12" t="s">
        <v>76</v>
      </c>
      <c r="C12">
        <v>222404970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74926000</v>
      </c>
    </row>
    <row r="17" spans="1:3" x14ac:dyDescent="0.25">
      <c r="A17" t="s">
        <v>75</v>
      </c>
      <c r="B17" t="s">
        <v>81</v>
      </c>
      <c r="C17">
        <v>31051089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jairo wilson lizarazo silva</cp:lastModifiedBy>
  <dcterms:created xsi:type="dcterms:W3CDTF">2020-03-24T17:16:45Z</dcterms:created>
  <dcterms:modified xsi:type="dcterms:W3CDTF">2021-05-28T20:25:48Z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