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Google Drive\2021\QUINCHIA\SINAS\"/>
    </mc:Choice>
  </mc:AlternateContent>
  <bookViews>
    <workbookView xWindow="-120" yWindow="-120" windowWidth="20730" windowHeight="11160" tabRatio="696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8" i="4"/>
  <c r="C19" i="4"/>
  <c r="C7" i="4"/>
  <c r="C5" i="4"/>
  <c r="E9" i="5"/>
  <c r="E8" i="5"/>
  <c r="E7" i="5"/>
  <c r="D7" i="5"/>
  <c r="D8" i="5"/>
  <c r="D9" i="5"/>
  <c r="C9" i="5"/>
  <c r="C8" i="5"/>
  <c r="C7" i="5"/>
  <c r="B9" i="5"/>
  <c r="B8" i="5"/>
  <c r="B7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<sst xmlns="http://schemas.openxmlformats.org/spreadsheetml/2006/main" count="170" uniqueCount="89">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</sst>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5558D078-D70B-47C9-BC93-D29D81FCC7B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115" zoomScaleNormal="115" workbookViewId="0"/>
  </sheetViews>
  <sheetFormatPr baseColWidth="10" defaultColWidth="9.28515625" defaultRowHeight="15" x14ac:dyDescent="0.25"/>
  <cols>
    <col min="1" max="1" width="60.5703125" style="6" customWidth="1"/>
    <col min="2" max="2" width="14.28515625" customWidth="1"/>
    <col min="3" max="5" width="13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56</v>
      </c>
    </row>
    <row r="3" spans="1:8" x14ac:dyDescent="0.25">
      <c r="A3" t="s">
        <v>36</v>
      </c>
      <c r="B3" s="11">
        <v>145689951</v>
      </c>
      <c r="C3" s="11">
        <v>153345252</v>
      </c>
      <c r="D3" s="11">
        <v>170213229</v>
      </c>
      <c r="E3" s="11">
        <v>187234552</v>
      </c>
      <c r="F3" t="s">
        <v>56</v>
      </c>
    </row>
    <row r="4" spans="1:8" x14ac:dyDescent="0.25">
      <c r="A4" t="s">
        <v>37</v>
      </c>
      <c r="B4" s="11">
        <v>75472735</v>
      </c>
      <c r="C4" s="11">
        <v>76915376</v>
      </c>
      <c r="D4" s="11">
        <v>85376067</v>
      </c>
      <c r="E4" s="11">
        <v>93913674</v>
      </c>
      <c r="F4" t="s">
        <v>56</v>
      </c>
    </row>
    <row r="5" spans="1:8" x14ac:dyDescent="0.25">
      <c r="A5" t="s">
        <v>38</v>
      </c>
      <c r="B5" s="11">
        <v>110837314</v>
      </c>
      <c r="C5" s="11">
        <v>125026086</v>
      </c>
      <c r="D5" s="11">
        <v>138778955</v>
      </c>
      <c r="E5" s="11">
        <v>153160973</v>
      </c>
      <c r="F5" t="s">
        <v>56</v>
      </c>
    </row>
    <row r="6" spans="1:8" x14ac:dyDescent="0.25">
      <c r="A6" t="s">
        <v>39</v>
      </c>
      <c r="B6" s="11">
        <v>0</v>
      </c>
      <c r="C6" s="11">
        <v>131194528</v>
      </c>
      <c r="D6" s="11">
        <v>137754254</v>
      </c>
      <c r="E6" s="11">
        <v>144641968</v>
      </c>
      <c r="F6" t="s">
        <v>56</v>
      </c>
    </row>
    <row r="7" spans="1:8" x14ac:dyDescent="0.25">
      <c r="A7" t="s">
        <v>40</v>
      </c>
      <c r="B7" s="11">
        <f>267000000+50000000</f>
        <v>317000000</v>
      </c>
      <c r="C7" s="11">
        <f>277680000-15000000</f>
        <v>262680000</v>
      </c>
      <c r="D7" s="11">
        <f>288787200-26000000</f>
        <v>262787200</v>
      </c>
      <c r="E7" s="11">
        <f>290338688-26000000</f>
        <v>264338688</v>
      </c>
      <c r="F7" t="s">
        <v>56</v>
      </c>
    </row>
    <row r="8" spans="1:8" x14ac:dyDescent="0.25">
      <c r="A8" t="s">
        <v>41</v>
      </c>
      <c r="B8" s="11">
        <f>470000000+100000000</f>
        <v>570000000</v>
      </c>
      <c r="C8" s="11">
        <f>484100000-25000000</f>
        <v>459100000</v>
      </c>
      <c r="D8" s="11">
        <f>498623000-35000000</f>
        <v>463623000</v>
      </c>
      <c r="E8" s="11">
        <f>496927973-30000000</f>
        <v>466927973</v>
      </c>
      <c r="F8" t="s">
        <v>56</v>
      </c>
    </row>
    <row r="9" spans="1:8" x14ac:dyDescent="0.25">
      <c r="A9" t="s">
        <v>42</v>
      </c>
      <c r="B9" s="11">
        <f>300000000+75541269</f>
        <v>375541269</v>
      </c>
      <c r="C9" s="11">
        <f>309000000-11693735</f>
        <v>297306265</v>
      </c>
      <c r="D9" s="11">
        <f>318270000-26068174</f>
        <v>292201826</v>
      </c>
      <c r="E9" s="11">
        <f>317818100-30779361</f>
        <v>287038739</v>
      </c>
      <c r="F9" t="s">
        <v>56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15" sqref="B15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18000000</v>
      </c>
      <c r="C2">
        <v>28719795</v>
      </c>
      <c r="D2">
        <v>29581388</v>
      </c>
      <c r="E2">
        <v>30468830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263021602</v>
      </c>
      <c r="C12">
        <v>130102249</v>
      </c>
      <c r="D12">
        <v>134005317</v>
      </c>
      <c r="E12">
        <v>138025476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1329519667</v>
      </c>
      <c r="C14">
        <v>1369405257</v>
      </c>
      <c r="D14">
        <v>1410487414</v>
      </c>
      <c r="E14">
        <v>1452802036</v>
      </c>
    </row>
    <row r="15" spans="1:5" x14ac:dyDescent="0.25">
      <c r="A15" t="s">
        <v>57</v>
      </c>
      <c r="B15">
        <v>2000000</v>
      </c>
      <c r="C15">
        <v>6060000</v>
      </c>
      <c r="D15">
        <v>6241800</v>
      </c>
      <c r="E15">
        <v>6429054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H1" zoomScale="90" zoomScaleNormal="90" workbookViewId="0">
      <selection activeCell="L6" sqref="L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0.98809999999999998</v>
      </c>
      <c r="C2">
        <v>0.77380000000000004</v>
      </c>
      <c r="D2">
        <v>1</v>
      </c>
      <c r="E2">
        <v>0.3</v>
      </c>
      <c r="F2">
        <v>24</v>
      </c>
      <c r="G2">
        <v>0.98719999999999997</v>
      </c>
      <c r="H2">
        <v>0.16109999999999999</v>
      </c>
      <c r="I2">
        <v>0</v>
      </c>
      <c r="J2">
        <v>0.98340000000000005</v>
      </c>
      <c r="K2">
        <v>0.86199999999999999</v>
      </c>
      <c r="L2">
        <v>2034</v>
      </c>
      <c r="M2">
        <v>0.1</v>
      </c>
      <c r="N2">
        <v>0.98</v>
      </c>
      <c r="O2">
        <v>0.5</v>
      </c>
      <c r="P2">
        <v>0.2</v>
      </c>
      <c r="Q2">
        <v>0</v>
      </c>
      <c r="R2">
        <v>0.7</v>
      </c>
      <c r="S2">
        <v>0.23</v>
      </c>
    </row>
    <row r="3" spans="1:19" x14ac:dyDescent="0.25">
      <c r="A3" t="s">
        <v>85</v>
      </c>
      <c r="B3">
        <v>0.98829999999999996</v>
      </c>
      <c r="C3">
        <v>0.77500000000000002</v>
      </c>
      <c r="D3">
        <v>1</v>
      </c>
      <c r="E3">
        <v>0.28999999999999998</v>
      </c>
      <c r="F3">
        <v>24</v>
      </c>
      <c r="G3">
        <v>0.98750000000000004</v>
      </c>
      <c r="H3">
        <v>0.62</v>
      </c>
      <c r="I3">
        <v>0</v>
      </c>
      <c r="J3">
        <v>0.98399999999999999</v>
      </c>
      <c r="K3">
        <v>0.87</v>
      </c>
      <c r="L3">
        <v>2030</v>
      </c>
      <c r="M3">
        <v>0.11</v>
      </c>
      <c r="N3">
        <v>0.98099999999999998</v>
      </c>
      <c r="O3">
        <v>0.49</v>
      </c>
      <c r="P3">
        <v>0.22</v>
      </c>
      <c r="Q3">
        <v>0</v>
      </c>
      <c r="R3">
        <v>0.72</v>
      </c>
      <c r="S3">
        <v>0.25</v>
      </c>
    </row>
    <row r="4" spans="1:19" x14ac:dyDescent="0.25">
      <c r="A4" t="s">
        <v>86</v>
      </c>
      <c r="B4">
        <v>0.98850000000000005</v>
      </c>
      <c r="C4">
        <v>0.7762</v>
      </c>
      <c r="D4">
        <v>1</v>
      </c>
      <c r="E4">
        <v>0.28000000000000003</v>
      </c>
      <c r="F4">
        <v>24</v>
      </c>
      <c r="G4">
        <v>0.98770000000000002</v>
      </c>
      <c r="H4">
        <v>0.625</v>
      </c>
      <c r="I4">
        <v>0</v>
      </c>
      <c r="J4">
        <v>0.98419999999999996</v>
      </c>
      <c r="K4">
        <v>0.875</v>
      </c>
      <c r="L4">
        <v>2027</v>
      </c>
      <c r="M4">
        <v>0.12</v>
      </c>
      <c r="N4">
        <v>0.98199999999999998</v>
      </c>
      <c r="O4">
        <v>0.47</v>
      </c>
      <c r="P4">
        <v>0.24</v>
      </c>
      <c r="Q4">
        <v>0</v>
      </c>
      <c r="R4">
        <v>0.73</v>
      </c>
      <c r="S4">
        <v>0.28000000000000003</v>
      </c>
    </row>
    <row r="5" spans="1:19" x14ac:dyDescent="0.25">
      <c r="A5" t="s">
        <v>87</v>
      </c>
      <c r="B5">
        <v>0.98860000000000003</v>
      </c>
      <c r="C5">
        <v>0.77659999999999996</v>
      </c>
      <c r="D5">
        <v>1</v>
      </c>
      <c r="E5">
        <v>0.27</v>
      </c>
      <c r="F5">
        <v>24</v>
      </c>
      <c r="G5">
        <v>0.98799999999999999</v>
      </c>
      <c r="H5">
        <v>0.63</v>
      </c>
      <c r="I5">
        <v>0</v>
      </c>
      <c r="J5">
        <v>0.98460000000000003</v>
      </c>
      <c r="K5">
        <v>0.88</v>
      </c>
      <c r="L5">
        <v>2025</v>
      </c>
      <c r="M5">
        <v>0.13</v>
      </c>
      <c r="N5">
        <v>0.98299999999999998</v>
      </c>
      <c r="O5">
        <v>0.46</v>
      </c>
      <c r="P5">
        <v>0.27</v>
      </c>
      <c r="Q5">
        <v>0</v>
      </c>
      <c r="R5">
        <v>0.76</v>
      </c>
      <c r="S5">
        <v>0.3</v>
      </c>
    </row>
    <row r="6" spans="1:19" x14ac:dyDescent="0.25">
      <c r="A6" t="s">
        <v>88</v>
      </c>
      <c r="B6">
        <v>0.98880000000000001</v>
      </c>
      <c r="C6">
        <v>0.77700000000000002</v>
      </c>
      <c r="D6">
        <v>1</v>
      </c>
      <c r="E6">
        <v>0.26</v>
      </c>
      <c r="F6">
        <v>24</v>
      </c>
      <c r="G6">
        <v>0.98819999999999997</v>
      </c>
      <c r="H6">
        <v>0.63500000000000001</v>
      </c>
      <c r="I6">
        <v>0</v>
      </c>
      <c r="J6">
        <v>0.98499999999999999</v>
      </c>
      <c r="K6">
        <v>0.88500000000000001</v>
      </c>
      <c r="L6">
        <v>2022</v>
      </c>
      <c r="M6">
        <v>0.14000000000000001</v>
      </c>
      <c r="N6">
        <v>0.98399999999999999</v>
      </c>
      <c r="O6">
        <v>0.45</v>
      </c>
      <c r="P6">
        <v>0.3</v>
      </c>
      <c r="Q6">
        <v>0</v>
      </c>
      <c r="R6">
        <v>0.8</v>
      </c>
      <c r="S6">
        <v>0.32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/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262067947</v>
      </c>
    </row>
    <row r="3" spans="1:3" x14ac:dyDescent="0.25">
      <c r="A3" t="s">
        <v>64</v>
      </c>
      <c r="B3" t="s">
        <v>65</v>
      </c>
      <c r="C3">
        <v>113651123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552238764+30450000+138059691+216718879</f>
        <v>937467334</v>
      </c>
    </row>
    <row r="6" spans="1:3" x14ac:dyDescent="0.25">
      <c r="A6" t="s">
        <v>64</v>
      </c>
      <c r="B6" t="s">
        <v>68</v>
      </c>
      <c r="C6">
        <f>33584130+279546080+225658466</f>
        <v>538788676</v>
      </c>
    </row>
    <row r="7" spans="1:3" x14ac:dyDescent="0.25">
      <c r="A7" t="s">
        <v>69</v>
      </c>
      <c r="B7" t="s">
        <v>70</v>
      </c>
      <c r="C7">
        <f>266194523+498383357+245797113</f>
        <v>1010374993</v>
      </c>
    </row>
    <row r="8" spans="1:3" x14ac:dyDescent="0.25">
      <c r="A8" t="s">
        <v>69</v>
      </c>
      <c r="B8" t="s">
        <v>71</v>
      </c>
      <c r="C8">
        <f>31122152+1019136152+140000000</f>
        <v>1190258304</v>
      </c>
    </row>
    <row r="9" spans="1:3" x14ac:dyDescent="0.25">
      <c r="A9" t="s">
        <v>62</v>
      </c>
      <c r="B9" t="s">
        <v>72</v>
      </c>
      <c r="C9">
        <v>99459655</v>
      </c>
    </row>
    <row r="10" spans="1:3" x14ac:dyDescent="0.25">
      <c r="A10" t="s">
        <v>62</v>
      </c>
      <c r="B10" t="s">
        <v>73</v>
      </c>
      <c r="C10">
        <v>48589623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100000000</v>
      </c>
    </row>
    <row r="17" spans="1:3" x14ac:dyDescent="0.25">
      <c r="A17" t="s">
        <v>75</v>
      </c>
      <c r="B17" t="s">
        <v>81</v>
      </c>
      <c r="C17">
        <v>261282468</v>
      </c>
    </row>
    <row r="18" spans="1:3" x14ac:dyDescent="0.25">
      <c r="A18" t="s">
        <v>62</v>
      </c>
      <c r="B18" t="s">
        <v>82</v>
      </c>
      <c r="C18">
        <v>107924085</v>
      </c>
    </row>
    <row r="19" spans="1:3" x14ac:dyDescent="0.25">
      <c r="A19" t="s">
        <v>69</v>
      </c>
      <c r="B19" t="s">
        <v>83</v>
      </c>
      <c r="C19">
        <f>30215682+32055817</f>
        <v>62271499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Leonardo</cp:lastModifiedBy>
  <dcterms:created xsi:type="dcterms:W3CDTF">2020-03-24T17:16:45Z</dcterms:created>
  <dcterms:modified xsi:type="dcterms:W3CDTF">2021-05-28T20:31:12Z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