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Work\2021\Carmen\SINAS\"/>
    </mc:Choice>
  </mc:AlternateContent>
  <xr:revisionPtr revIDLastSave="0" documentId="13_ncr:1_{9541D49E-00C9-4314-B2A7-836D3C58F236}" xr6:coauthVersionLast="46" xr6:coauthVersionMax="46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17" i="4"/>
  <c r="C8" i="4"/>
  <c r="C10" i="4"/>
  <c r="C13" i="4"/>
  <c r="C4" i="4"/>
  <c r="C3" i="4"/>
  <c r="C11" i="4"/>
  <c r="C6" i="4"/>
  <c r="B8" i="5"/>
  <c r="E7" i="5"/>
  <c r="D7" i="5"/>
  <c r="C7" i="5"/>
  <c r="E9" i="5"/>
  <c r="D9" i="5"/>
  <c r="C9" i="5"/>
  <c r="B9" i="5"/>
  <c r="E8" i="5"/>
  <c r="C8" i="5"/>
  <c r="B7" i="5"/>
  <c r="D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<sst xmlns="http://schemas.openxmlformats.org/spreadsheetml/2006/main" count="173" uniqueCount="89">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</sst>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183E5A2-3683-4F98-91C9-2032ADB6774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4" width="12.140625" bestFit="1" customWidth="1"/>
    <col min="5" max="5" width="11.140625" bestFit="1" customWidth="1"/>
    <col min="6" max="6" width="54.5703125" customWidth="1"/>
    <col min="7" max="7" width="50.28515625" customWidth="1"/>
    <col min="8" max="8" width="53.570312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50</v>
      </c>
    </row>
    <row r="3" spans="1:8" x14ac:dyDescent="0.25">
      <c r="A3" t="s">
        <v>36</v>
      </c>
      <c r="B3">
        <v>50000000</v>
      </c>
      <c r="C3">
        <v>55000000</v>
      </c>
      <c r="D3">
        <v>60000000</v>
      </c>
      <c r="E3">
        <v>65000000</v>
      </c>
      <c r="F3" t="s">
        <v>56</v>
      </c>
    </row>
    <row r="4" spans="1:8" x14ac:dyDescent="0.25">
      <c r="A4" t="s">
        <v>37</v>
      </c>
      <c r="B4">
        <v>26000000</v>
      </c>
      <c r="C4">
        <v>31000000</v>
      </c>
      <c r="D4">
        <v>36000000</v>
      </c>
      <c r="E4">
        <v>41000000</v>
      </c>
      <c r="F4" t="s">
        <v>56</v>
      </c>
    </row>
    <row r="5" spans="1:8" x14ac:dyDescent="0.25">
      <c r="A5" t="s">
        <v>38</v>
      </c>
      <c r="B5">
        <v>50000000</v>
      </c>
      <c r="C5">
        <v>55000000</v>
      </c>
      <c r="D5">
        <v>60000000</v>
      </c>
      <c r="E5">
        <v>65000000</v>
      </c>
      <c r="F5" t="s">
        <v>56</v>
      </c>
    </row>
    <row r="6" spans="1:8" x14ac:dyDescent="0.25">
      <c r="A6" t="s">
        <v>39</v>
      </c>
      <c r="B6">
        <v>58043665</v>
      </c>
      <c r="C6">
        <v>58043665</v>
      </c>
      <c r="D6">
        <v>58043665</v>
      </c>
      <c r="E6">
        <v>58043665</v>
      </c>
      <c r="F6" t="s">
        <v>56</v>
      </c>
    </row>
    <row r="7" spans="1:8" x14ac:dyDescent="0.25">
      <c r="A7" t="s">
        <v>40</v>
      </c>
      <c r="B7">
        <f>52500000+60000000+6600000+208000000+60000000</f>
        <v>387100000</v>
      </c>
      <c r="C7">
        <f>52500000+60000000+6600000+60000000+150000000</f>
        <v>329100000</v>
      </c>
      <c r="D7">
        <f>5000000000+52500000+60000000+6600000+150000000</f>
        <v>5269100000</v>
      </c>
      <c r="E7">
        <f>52500000+60000000+6600000+208000000+150000000</f>
        <v>477100000</v>
      </c>
      <c r="F7" t="s">
        <v>56</v>
      </c>
      <c r="G7" t="s">
        <v>51</v>
      </c>
    </row>
    <row r="8" spans="1:8" x14ac:dyDescent="0.25">
      <c r="A8" t="s">
        <v>41</v>
      </c>
      <c r="B8">
        <f>58043665+126837000+391803300+20000000</f>
        <v>596683965</v>
      </c>
      <c r="C8">
        <f>116087330+126837000+550000000</f>
        <v>792924330</v>
      </c>
      <c r="D8">
        <f>116087330+126837000</f>
        <v>242924330</v>
      </c>
      <c r="E8">
        <f>116087330+126837000+400000000+130000000</f>
        <v>772924330</v>
      </c>
      <c r="F8" t="s">
        <v>56</v>
      </c>
    </row>
    <row r="9" spans="1:8" x14ac:dyDescent="0.25">
      <c r="A9" t="s">
        <v>42</v>
      </c>
      <c r="B9">
        <f>31087500+10000000+2000000+500000</f>
        <v>43587500</v>
      </c>
      <c r="C9">
        <f>31087500+450000000+500000</f>
        <v>481587500</v>
      </c>
      <c r="D9">
        <f>31087500+40000000+500000</f>
        <v>71587500</v>
      </c>
      <c r="E9">
        <f>31087500+500000</f>
        <v>31587500</v>
      </c>
      <c r="F9" t="s">
        <v>56</v>
      </c>
      <c r="G9" t="s">
        <v>51</v>
      </c>
      <c r="H9" t="s">
        <v>55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48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700000000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4650000000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301105743</v>
      </c>
      <c r="C12">
        <v>38398823</v>
      </c>
      <c r="D12">
        <v>38398823</v>
      </c>
      <c r="E12">
        <v>38398823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300000000</v>
      </c>
    </row>
    <row r="14" spans="1:5" x14ac:dyDescent="0.25">
      <c r="A14" t="s">
        <v>56</v>
      </c>
      <c r="B14">
        <v>908477620</v>
      </c>
      <c r="C14">
        <v>1047424905</v>
      </c>
      <c r="D14">
        <v>1077424905</v>
      </c>
      <c r="E14">
        <v>1126524905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A10" sqref="A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0.98450000000000004</v>
      </c>
      <c r="C2">
        <v>0.22</v>
      </c>
      <c r="D2">
        <v>0</v>
      </c>
      <c r="E2">
        <v>0</v>
      </c>
      <c r="F2">
        <v>24</v>
      </c>
      <c r="G2">
        <v>0.97389999999999999</v>
      </c>
      <c r="H2">
        <v>1.7000000000000001E-2</v>
      </c>
      <c r="I2">
        <v>90</v>
      </c>
      <c r="J2">
        <v>0.95940000000000003</v>
      </c>
      <c r="K2">
        <v>6.0000000000000001E-3</v>
      </c>
      <c r="L2">
        <v>423.59</v>
      </c>
      <c r="M2">
        <v>0</v>
      </c>
      <c r="N2">
        <v>0.98</v>
      </c>
      <c r="O2">
        <v>30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0.98450000000000004</v>
      </c>
      <c r="C3">
        <v>0.28999999999999998</v>
      </c>
      <c r="D3">
        <v>0</v>
      </c>
      <c r="E3">
        <v>0</v>
      </c>
      <c r="F3">
        <v>24</v>
      </c>
      <c r="G3">
        <v>0.97389999999999999</v>
      </c>
      <c r="H3">
        <v>0.22</v>
      </c>
      <c r="I3">
        <v>90</v>
      </c>
      <c r="J3">
        <v>0.95940000000000003</v>
      </c>
      <c r="K3">
        <v>6.0000000000000001E-3</v>
      </c>
      <c r="L3">
        <v>450</v>
      </c>
      <c r="M3">
        <v>15</v>
      </c>
      <c r="N3">
        <v>0.98</v>
      </c>
      <c r="O3">
        <v>30</v>
      </c>
      <c r="P3">
        <v>0.25</v>
      </c>
      <c r="Q3">
        <v>0.25</v>
      </c>
      <c r="R3">
        <v>0.25</v>
      </c>
      <c r="S3">
        <v>0.25</v>
      </c>
    </row>
    <row r="4" spans="1:19" x14ac:dyDescent="0.25">
      <c r="A4" t="s">
        <v>86</v>
      </c>
      <c r="B4">
        <v>0.98450000000000004</v>
      </c>
      <c r="C4">
        <v>0.28999999999999998</v>
      </c>
      <c r="D4">
        <v>0</v>
      </c>
      <c r="E4">
        <v>0</v>
      </c>
      <c r="F4">
        <v>24</v>
      </c>
      <c r="G4">
        <v>0.97389999999999999</v>
      </c>
      <c r="H4">
        <v>0.28999999999999998</v>
      </c>
      <c r="I4">
        <v>90</v>
      </c>
      <c r="J4">
        <v>0.95940000000000003</v>
      </c>
      <c r="K4">
        <v>6.0000000000000001E-3</v>
      </c>
      <c r="L4">
        <v>450</v>
      </c>
      <c r="M4">
        <v>25</v>
      </c>
      <c r="N4">
        <v>0.98</v>
      </c>
      <c r="O4">
        <v>30</v>
      </c>
      <c r="P4">
        <v>0.5</v>
      </c>
      <c r="Q4">
        <v>0.5</v>
      </c>
      <c r="R4">
        <v>0.5</v>
      </c>
      <c r="S4">
        <v>0.5</v>
      </c>
    </row>
    <row r="5" spans="1:19" x14ac:dyDescent="0.25">
      <c r="A5" t="s">
        <v>87</v>
      </c>
      <c r="B5">
        <v>0.98450000000000004</v>
      </c>
      <c r="C5">
        <v>0.32</v>
      </c>
      <c r="D5">
        <v>0</v>
      </c>
      <c r="E5">
        <v>0</v>
      </c>
      <c r="F5">
        <v>24</v>
      </c>
      <c r="G5">
        <v>0.97389999999999999</v>
      </c>
      <c r="H5">
        <v>0.28999999999999998</v>
      </c>
      <c r="I5">
        <v>90</v>
      </c>
      <c r="J5">
        <v>0.95940000000000003</v>
      </c>
      <c r="K5">
        <v>6.0000000000000001E-3</v>
      </c>
      <c r="L5">
        <v>450</v>
      </c>
      <c r="M5">
        <v>30</v>
      </c>
      <c r="N5">
        <v>0.98</v>
      </c>
      <c r="O5">
        <v>25</v>
      </c>
      <c r="P5">
        <v>0.75</v>
      </c>
      <c r="Q5">
        <v>0.75</v>
      </c>
      <c r="R5">
        <v>0.75</v>
      </c>
      <c r="S5">
        <v>0.75</v>
      </c>
    </row>
    <row r="6" spans="1:19" x14ac:dyDescent="0.25">
      <c r="A6" t="s">
        <v>88</v>
      </c>
      <c r="B6">
        <v>0.98450000000000004</v>
      </c>
      <c r="C6">
        <v>0.32</v>
      </c>
      <c r="D6">
        <v>0</v>
      </c>
      <c r="E6">
        <v>0</v>
      </c>
      <c r="F6">
        <v>24</v>
      </c>
      <c r="G6">
        <v>0.97389999999999999</v>
      </c>
      <c r="H6">
        <v>0.32</v>
      </c>
      <c r="I6">
        <v>90</v>
      </c>
      <c r="J6">
        <v>0.95940000000000003</v>
      </c>
      <c r="K6">
        <v>6.0000000000000001E-3</v>
      </c>
      <c r="L6">
        <v>450</v>
      </c>
      <c r="M6">
        <v>35</v>
      </c>
      <c r="N6">
        <v>0.98</v>
      </c>
      <c r="O6">
        <v>20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146350000</v>
      </c>
    </row>
    <row r="3" spans="1:3" x14ac:dyDescent="0.25">
      <c r="A3" t="s">
        <v>64</v>
      </c>
      <c r="B3" t="s">
        <v>65</v>
      </c>
      <c r="C3">
        <f>120000000</f>
        <v>120000000</v>
      </c>
    </row>
    <row r="4" spans="1:3" x14ac:dyDescent="0.25">
      <c r="A4" t="s">
        <v>64</v>
      </c>
      <c r="B4" t="s">
        <v>66</v>
      </c>
      <c r="C4">
        <f>240000000+550000000</f>
        <v>790000000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f>5000000000</f>
        <v>5000000000</v>
      </c>
    </row>
    <row r="7" spans="1:3" x14ac:dyDescent="0.25">
      <c r="A7" t="s">
        <v>69</v>
      </c>
      <c r="B7" t="s">
        <v>70</v>
      </c>
      <c r="C7">
        <f>400000000+130000000+391803300</f>
        <v>921803300</v>
      </c>
    </row>
    <row r="8" spans="1:3" x14ac:dyDescent="0.25">
      <c r="A8" t="s">
        <v>69</v>
      </c>
      <c r="B8" t="s">
        <v>71</v>
      </c>
      <c r="C8">
        <f>406305655</f>
        <v>406305655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27500000+416000000</f>
        <v>443500000</v>
      </c>
    </row>
    <row r="11" spans="1:3" x14ac:dyDescent="0.25">
      <c r="A11" t="s">
        <v>64</v>
      </c>
      <c r="B11" t="s">
        <v>74</v>
      </c>
      <c r="C11">
        <f>210000000</f>
        <v>210000000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f>450000000</f>
        <v>450000000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</v>
      </c>
    </row>
    <row r="17" spans="1:3" x14ac:dyDescent="0.25">
      <c r="A17" t="s">
        <v>75</v>
      </c>
      <c r="B17" t="s">
        <v>81</v>
      </c>
      <c r="C17">
        <f>507348000+40000000</f>
        <v>547348000</v>
      </c>
    </row>
    <row r="18" spans="1:3" x14ac:dyDescent="0.25">
      <c r="A18" t="s">
        <v>62</v>
      </c>
      <c r="B18" t="s">
        <v>82</v>
      </c>
      <c r="C18">
        <v>450000000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Elkin Libardo Jimenez Nieto</cp:lastModifiedBy>
  <dcterms:created xsi:type="dcterms:W3CDTF">2020-03-24T17:16:45Z</dcterms:created>
  <dcterms:modified xsi:type="dcterms:W3CDTF">2021-05-28T22:57:22Z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