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carve\Desktop\REPORTE SINAS\PARA CARGAR\"/>
    </mc:Choice>
  </mc:AlternateContent>
  <xr:revisionPtr revIDLastSave="0" documentId="13_ncr:1_{FF02655E-BBC9-4C8C-8616-E8E3B11FE020}" xr6:coauthVersionLast="47" xr6:coauthVersionMax="47" xr10:uidLastSave="{00000000-0000-0000-0000-000000000000}"/>
  <bookViews>
    <workbookView xWindow="-120" yWindow="-120" windowWidth="20730" windowHeight="11160" tabRatio="619" activeTab="3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5" l="1"/>
  <c r="E4" i="5"/>
  <c r="E3" i="5"/>
  <c r="D5" i="5"/>
  <c r="D4" i="5"/>
  <c r="D3" i="5"/>
  <c r="C5" i="5"/>
  <c r="C4" i="5"/>
  <c r="C3" i="5"/>
  <c r="E3" i="3" l="1"/>
  <c r="E8" i="3"/>
  <c r="D8" i="3"/>
  <c r="C8" i="3"/>
  <c r="C20" i="3" s="1"/>
  <c r="B8" i="3"/>
  <c r="C6" i="4"/>
  <c r="E20" i="3" l="1"/>
  <c r="D20" i="3"/>
  <c r="B5" i="5"/>
  <c r="B4" i="5"/>
  <c r="B3" i="5"/>
  <c r="E23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<sst xmlns="http://schemas.openxmlformats.org/spreadsheetml/2006/main" count="169" uniqueCount="92">
  <si>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</si>
  <si>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</si>
  <si>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</si>
  <si>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</si>
  <si>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</si>
  <si>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</si>
  <si>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</si>
  <si>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</si>
  <si>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</si>
  <si>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</si>
  <si>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</si>
  <si>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</si>
  <si>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</si>
  <si>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</si>
  <si>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</si>
  <si>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</si>
  <si>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</si>
  <si>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</si>
  <si>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</si>
  <si>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</si>
  <si>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</si>
  <si>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</si>
  <si>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</si>
  <si>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</si>
  <si>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</si>
  <si>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</si>
  <si>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</si>
  <si>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</si>
  <si>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</si>
  <si>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</si>
  <si>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</si>
  <si>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</si>
  <si>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</si>
  <si>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</si>
  <si>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</si>
  <si>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</si>
  <si>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</si>
  <si>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</si>
  <si>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</si>
  <si>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</si>
  <si>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</si>
  <si>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</si>
  <si>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</si>
  <si>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</si>
  <si>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</si>
  <si>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</si>
  <si>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</si>
  <si>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</si>
  <si>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</si>
  <si>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</si>
  <si>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</si>
  <si>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</si>
  <si>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</si>
  <si>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</si>
  <si>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</si>
  <si>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</si>
  <si>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</si>
  <si>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</si>
  <si>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</si>
  <si>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</si>
  <si>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</si>
  <si>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</si>
  <si>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</si>
  <si>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</si>
  <si>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</si>
  <si>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</si>
  <si>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</si>
  <si>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</si>
  <si>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</si>
  <si>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</si>
  <si>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</si>
  <si>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</si>
  <si>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</si>
  <si>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</si>
  <si>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</si>
  <si>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</si>
  <si>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</si>
  <si>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</si>
  <si>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</si>
  <si>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</si>
  <si>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</si>
  <si>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</si>
  <si>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</si>
  <si>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</si>
  <si>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</si>
  <si>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</si>
  <si>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</si>
  <si>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</si>
  <si>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</si>
  <si>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</t>
  </si>
  <si>
    <t>16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</si>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</sst>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5B25CB10-E5DA-447B-8022-0E81F9BC3D22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"/>
  <sheetViews>
    <sheetView zoomScale="90" zoomScaleNormal="90" workbookViewId="0">
      <selection activeCell="F12" sqref="F6:F12"/>
    </sheetView>
  </sheetViews>
  <sheetFormatPr baseColWidth="10" defaultColWidth="9.28515625" defaultRowHeight="15" x14ac:dyDescent="0.25"/>
  <cols>
    <col min="1" max="1" width="60.5703125" style="6" customWidth="1"/>
    <col min="2" max="2" width="12.140625" bestFit="1" customWidth="1"/>
    <col min="3" max="4" width="11.140625" bestFit="1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</row>
    <row r="3" spans="1:8" x14ac:dyDescent="0.25">
      <c r="A3" t="s">
        <v>36</v>
      </c>
      <c r="B3">
        <f>13961230*12</f>
        <v>167534760</v>
      </c>
      <c r="C3">
        <f>19088239*12</f>
        <v>229058868</v>
      </c>
      <c r="D3">
        <f>19088239*12</f>
        <v>229058868</v>
      </c>
      <c r="E3">
        <f>19088239*12</f>
        <v>229058868</v>
      </c>
      <c r="F3" t="s">
        <v>56</v>
      </c>
    </row>
    <row r="4" spans="1:8" x14ac:dyDescent="0.25">
      <c r="A4" t="s">
        <v>37</v>
      </c>
      <c r="B4">
        <f>10782541*12</f>
        <v>129390492</v>
      </c>
      <c r="C4">
        <f>16279177*12</f>
        <v>195350124</v>
      </c>
      <c r="D4">
        <f>16279177*12</f>
        <v>195350124</v>
      </c>
      <c r="E4">
        <f>16279177*12</f>
        <v>195350124</v>
      </c>
      <c r="F4" t="s">
        <v>56</v>
      </c>
    </row>
    <row r="5" spans="1:8" x14ac:dyDescent="0.25">
      <c r="A5" t="s">
        <v>38</v>
      </c>
      <c r="B5">
        <f>14164969*12</f>
        <v>169979628</v>
      </c>
      <c r="C5">
        <f>16018580*12</f>
        <v>192222960</v>
      </c>
      <c r="D5">
        <f>16018580*12</f>
        <v>192222960</v>
      </c>
      <c r="E5">
        <f>16018580*12</f>
        <v>192222960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5"/>
  <sheetViews>
    <sheetView zoomScale="90" zoomScaleNormal="90" workbookViewId="0">
      <selection activeCell="B6" sqref="B6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120000000</v>
      </c>
      <c r="D3">
        <v>120000000</v>
      </c>
      <c r="E3">
        <f>132000000-1830000-820</f>
        <v>130169180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432500000</v>
      </c>
      <c r="C7">
        <v>5587000000</v>
      </c>
      <c r="D7">
        <v>7665000000</v>
      </c>
      <c r="E7">
        <v>8463000000</v>
      </c>
    </row>
    <row r="8" spans="1:5" x14ac:dyDescent="0.25">
      <c r="A8" t="s">
        <v>50</v>
      </c>
      <c r="B8">
        <f>15000000+15000000</f>
        <v>30000000</v>
      </c>
      <c r="C8">
        <f>525000000+150000000</f>
        <v>675000000</v>
      </c>
      <c r="D8">
        <f>730000000+205000000</f>
        <v>935000000</v>
      </c>
      <c r="E8">
        <f>830000000+230000000</f>
        <v>1060000000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30000000</v>
      </c>
      <c r="C12">
        <v>225000000</v>
      </c>
      <c r="D12">
        <v>225000000</v>
      </c>
      <c r="E12">
        <v>220000000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988064557</v>
      </c>
      <c r="C14">
        <v>1200000000</v>
      </c>
      <c r="D14">
        <v>1400000000</v>
      </c>
      <c r="E14">
        <v>1600000000</v>
      </c>
    </row>
    <row r="15" spans="1:5" x14ac:dyDescent="0.25">
      <c r="A15" t="s">
        <v>57</v>
      </c>
      <c r="B15">
        <v>45000000</v>
      </c>
      <c r="C15">
        <v>200000000</v>
      </c>
      <c r="D15">
        <v>265000000</v>
      </c>
      <c r="E15">
        <v>290000000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1192620</v>
      </c>
      <c r="D17">
        <v>1192620</v>
      </c>
      <c r="E17">
        <v>1192620</v>
      </c>
    </row>
    <row r="18" spans="1:5" x14ac:dyDescent="0.25">
      <c r="A18" t="s">
        <v>60</v>
      </c>
      <c r="B18">
        <v>0</v>
      </c>
      <c r="C18">
        <v>1342740</v>
      </c>
      <c r="D18">
        <v>1342740</v>
      </c>
      <c r="E18">
        <v>1342740</v>
      </c>
    </row>
    <row r="19" spans="1:5" x14ac:dyDescent="0.25">
      <c r="A19" t="s">
        <v>61</v>
      </c>
      <c r="B19">
        <v>0</v>
      </c>
      <c r="C19">
        <v>20741580</v>
      </c>
      <c r="D19">
        <v>20741580</v>
      </c>
      <c r="E19">
        <v>20741580</v>
      </c>
    </row>
    <row r="20" spans="1:5" x14ac:dyDescent="0.25">
      <c r="B20">
        <v>0</v>
      </c>
      <c r="C20">
        <f>SUM(C2:C19)</f>
        <v>8030276940</v>
      </c>
      <c r="D20">
        <f>SUM(D2:D19)</f>
        <v>10633276940</v>
      </c>
      <c r="E20">
        <f>SUM(E2:E19)</f>
        <v>11786446120</v>
      </c>
    </row>
    <row r="23" spans="1:5" x14ac:dyDescent="0.25">
      <c r="E23">
        <f>B20+C20+D20+E20</f>
        <v>30450000000</v>
      </c>
    </row>
    <row r="24" spans="1:5" x14ac:dyDescent="0.25">
      <c r="E24">
        <v>30450000000</v>
      </c>
    </row>
    <row r="55" spans="3:3" x14ac:dyDescent="0.25">
      <c r="C55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zoomScale="90" zoomScaleNormal="90" workbookViewId="0">
      <selection activeCell="M7" sqref="M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67</v>
      </c>
      <c r="C2">
        <v>0</v>
      </c>
      <c r="D2">
        <v>0</v>
      </c>
      <c r="E2">
        <v>0</v>
      </c>
      <c r="F2" s="11" t="s">
        <v>90</v>
      </c>
      <c r="G2">
        <v>48</v>
      </c>
      <c r="H2">
        <v>0</v>
      </c>
      <c r="I2">
        <v>20</v>
      </c>
      <c r="J2">
        <v>100</v>
      </c>
      <c r="K2">
        <v>0</v>
      </c>
      <c r="L2">
        <v>20</v>
      </c>
      <c r="M2">
        <v>0</v>
      </c>
      <c r="N2">
        <v>0</v>
      </c>
      <c r="O2">
        <v>0</v>
      </c>
      <c r="P2">
        <v>40</v>
      </c>
      <c r="Q2">
        <v>0</v>
      </c>
      <c r="R2">
        <v>0</v>
      </c>
      <c r="S2">
        <v>40</v>
      </c>
    </row>
    <row r="3" spans="1:19" x14ac:dyDescent="0.25">
      <c r="A3" t="s">
        <v>85</v>
      </c>
      <c r="B3">
        <v>90</v>
      </c>
      <c r="C3">
        <v>0</v>
      </c>
      <c r="D3">
        <v>0</v>
      </c>
      <c r="E3">
        <v>0</v>
      </c>
      <c r="F3" s="11" t="s">
        <v>91</v>
      </c>
      <c r="G3">
        <v>70</v>
      </c>
      <c r="H3">
        <v>0</v>
      </c>
      <c r="I3">
        <v>50</v>
      </c>
      <c r="J3">
        <v>100</v>
      </c>
      <c r="K3">
        <v>0</v>
      </c>
      <c r="L3">
        <v>20</v>
      </c>
      <c r="M3">
        <v>0</v>
      </c>
      <c r="N3">
        <v>0</v>
      </c>
      <c r="O3">
        <v>0</v>
      </c>
      <c r="P3">
        <v>60</v>
      </c>
      <c r="Q3">
        <v>0</v>
      </c>
      <c r="R3">
        <v>0</v>
      </c>
      <c r="S3">
        <v>60</v>
      </c>
    </row>
    <row r="4" spans="1:19" x14ac:dyDescent="0.25">
      <c r="A4" t="s">
        <v>86</v>
      </c>
      <c r="B4">
        <v>100</v>
      </c>
      <c r="C4">
        <v>20</v>
      </c>
      <c r="D4">
        <v>0</v>
      </c>
      <c r="E4">
        <v>0</v>
      </c>
      <c r="F4" s="11" t="s">
        <v>89</v>
      </c>
      <c r="G4">
        <v>90</v>
      </c>
      <c r="H4">
        <v>0</v>
      </c>
      <c r="I4">
        <v>50</v>
      </c>
      <c r="J4">
        <v>100</v>
      </c>
      <c r="K4">
        <v>0</v>
      </c>
      <c r="L4">
        <v>16</v>
      </c>
      <c r="M4">
        <v>20</v>
      </c>
      <c r="N4">
        <v>100</v>
      </c>
      <c r="O4">
        <v>0</v>
      </c>
      <c r="P4">
        <v>80</v>
      </c>
      <c r="Q4">
        <v>0</v>
      </c>
      <c r="R4">
        <v>0</v>
      </c>
      <c r="S4">
        <v>80</v>
      </c>
    </row>
    <row r="5" spans="1:19" x14ac:dyDescent="0.25">
      <c r="A5" t="s">
        <v>87</v>
      </c>
      <c r="B5">
        <v>100</v>
      </c>
      <c r="C5">
        <v>30</v>
      </c>
      <c r="D5">
        <v>0</v>
      </c>
      <c r="E5">
        <v>0</v>
      </c>
      <c r="F5" s="11" t="s">
        <v>89</v>
      </c>
      <c r="G5">
        <v>100</v>
      </c>
      <c r="H5">
        <v>0</v>
      </c>
      <c r="I5">
        <v>70</v>
      </c>
      <c r="J5">
        <v>100</v>
      </c>
      <c r="K5">
        <v>0</v>
      </c>
      <c r="L5">
        <v>16</v>
      </c>
      <c r="M5">
        <v>20</v>
      </c>
      <c r="N5">
        <v>100</v>
      </c>
      <c r="O5">
        <v>0</v>
      </c>
      <c r="P5">
        <v>100</v>
      </c>
      <c r="Q5">
        <v>0</v>
      </c>
      <c r="R5">
        <v>0</v>
      </c>
      <c r="S5">
        <v>100</v>
      </c>
    </row>
    <row r="6" spans="1:19" x14ac:dyDescent="0.25">
      <c r="A6" t="s">
        <v>88</v>
      </c>
      <c r="B6">
        <v>100</v>
      </c>
      <c r="C6">
        <v>30</v>
      </c>
      <c r="D6">
        <v>0</v>
      </c>
      <c r="E6">
        <v>0</v>
      </c>
      <c r="F6" s="11" t="s">
        <v>89</v>
      </c>
      <c r="G6">
        <v>100</v>
      </c>
      <c r="H6">
        <v>0</v>
      </c>
      <c r="I6">
        <v>70</v>
      </c>
      <c r="J6">
        <v>100</v>
      </c>
      <c r="K6">
        <v>0</v>
      </c>
      <c r="L6">
        <v>16</v>
      </c>
      <c r="M6">
        <v>20</v>
      </c>
      <c r="N6">
        <v>100</v>
      </c>
      <c r="O6">
        <v>0</v>
      </c>
      <c r="P6">
        <v>100</v>
      </c>
      <c r="Q6">
        <v>0</v>
      </c>
      <c r="R6">
        <v>0</v>
      </c>
      <c r="S6">
        <v>100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abSelected="1" zoomScale="90" zoomScaleNormal="90" workbookViewId="0">
      <selection activeCell="C20" sqref="C20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1.85546875" customWidth="1"/>
    <col min="4" max="4" width="13.28515625" bestFit="1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700000000</v>
      </c>
    </row>
    <row r="3" spans="1:3" x14ac:dyDescent="0.25">
      <c r="A3" t="s">
        <v>64</v>
      </c>
      <c r="B3" t="s">
        <v>65</v>
      </c>
      <c r="C3">
        <v>0</v>
      </c>
    </row>
    <row r="4" spans="1:3" x14ac:dyDescent="0.25">
      <c r="A4" t="s">
        <v>64</v>
      </c>
      <c r="B4" t="s">
        <v>66</v>
      </c>
      <c r="C4">
        <v>700000000</v>
      </c>
    </row>
    <row r="5" spans="1:3" x14ac:dyDescent="0.25">
      <c r="A5" t="s">
        <v>64</v>
      </c>
      <c r="B5" t="s">
        <v>67</v>
      </c>
      <c r="C5">
        <v>200000000</v>
      </c>
    </row>
    <row r="6" spans="1:3" x14ac:dyDescent="0.25">
      <c r="A6" t="s">
        <v>64</v>
      </c>
      <c r="B6" t="s">
        <v>68</v>
      </c>
      <c r="C6">
        <f>4700000000+21550000000</f>
        <v>26250000000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700000000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1100000000</v>
      </c>
    </row>
    <row r="19" spans="1:3" x14ac:dyDescent="0.25">
      <c r="A19" t="s">
        <v>69</v>
      </c>
      <c r="B19" t="s">
        <v>83</v>
      </c>
      <c r="C19">
        <v>800000000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B9" sqref="B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Andrés Caraballo</cp:lastModifiedBy>
  <dcterms:created xsi:type="dcterms:W3CDTF">2020-03-24T17:16:45Z</dcterms:created>
  <dcterms:modified xsi:type="dcterms:W3CDTF">2021-05-31T15:36:15Z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