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1 final\2021\ELROSAL\ALCALDIA\SINAS\"/>
    </mc:Choice>
  </mc:AlternateContent>
  <bookViews>
    <workbookView xWindow="0" yWindow="0" windowWidth="19200" windowHeight="676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  <c r="M3" i="9"/>
  <c r="M4" i="9"/>
  <c r="M5" i="9"/>
  <c r="M6" i="9"/>
  <c r="K3" i="9"/>
  <c r="K4" i="9"/>
  <c r="K5" i="9"/>
  <c r="K6" i="9"/>
  <c r="H3" i="9"/>
  <c r="H4" i="9"/>
  <c r="H5" i="9"/>
  <c r="H6" i="9"/>
  <c r="C18" i="4"/>
  <c r="C8" i="4"/>
  <c r="C11" i="4"/>
  <c r="L3" i="9"/>
  <c r="L4" i="9"/>
  <c r="L5" i="9"/>
  <c r="L6" i="9"/>
</calcChain>
</file>

<file path=xl/comments1.xml><?xml version="1.0" encoding="utf-8"?>
<comments xmlns="http://schemas.openxmlformats.org/spreadsheetml/2006/main">
  <authors>
    <author/>
  </authors>
  <commentLis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<sst xmlns="http://schemas.openxmlformats.org/spreadsheetml/2006/main" count="174" uniqueCount="89">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</sst>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Alignment="0"/>
    <xf numFmtId="44" fontId="3" fillId="0" borderId="0" applyAlignment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2" applyFont="1"/>
    <xf numFmtId="43" fontId="0" fillId="0" borderId="0" xfId="1" applyFont="1"/>
    <xf numFmtId="43" fontId="1" fillId="5" borderId="1" xfId="1" applyFont="1" applyFill="1" applyBorder="1" applyAlignment="1">
      <alignment horizontal="center" vertical="center" wrapText="1"/>
    </xf>
    <xf numFmtId="44" fontId="1" fillId="3" borderId="1" xfId="2" applyFont="1" applyFill="1" applyBorder="1" applyAlignment="1">
      <alignment horizontal="center" vertical="center" wrapText="1"/>
    </xf>
    <xf numFmtId="0" fontId="0" fillId="11" borderId="0" xfId="0" applyFill="1"/>
    <xf numFmtId="43" fontId="0" fillId="11" borderId="0" xfId="1" applyFont="1" applyFill="1"/>
    <xf numFmtId="2" fontId="0" fillId="0" borderId="0" xfId="0" applyNumberFormat="1"/>
    <xf numFmtId="0" fontId="0" fillId="0" borderId="0" xfId="1" applyNumberFormat="1" applyFont="1"/>
    <xf numFmtId="0" fontId="0" fillId="0" borderId="0" xfId="1" applyNumberFormat="1" applyFont="1" applyFill="1"/>
    <xf numFmtId="1" fontId="0" fillId="0" borderId="0" xfId="2" applyNumberFormat="1" applyFont="1"/>
    <xf numFmtId="164" fontId="0" fillId="0" borderId="0" xfId="0" applyNumberFormat="1"/>
    <xf numFmtId="0" fontId="4" fillId="0" borderId="0" xfId="1" applyNumberFormat="1" applyFont="1"/>
    <xf numFmtId="0" fontId="4" fillId="11" borderId="0" xfId="1" applyNumberFormat="1" applyFont="1" applyFill="1"/>
    <xf numFmtId="0" fontId="4" fillId="0" borderId="0" xfId="1" applyNumberFormat="1" applyFont="1" applyFill="1"/>
    <xf numFmtId="2" fontId="0" fillId="11" borderId="0" xfId="0" applyNumberFormat="1" applyFill="1"/>
    <xf numFmtId="0" fontId="0" fillId="12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6</xdr:row>
      <xdr:rowOff>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0" sqref="F10"/>
    </sheetView>
  </sheetViews>
  <sheetFormatPr baseColWidth="10" defaultColWidth="9.1796875" defaultRowHeight="14.5" x14ac:dyDescent="0.35"/>
  <cols>
    <col min="1" max="1" width="72.1796875" style="5" customWidth="1"/>
    <col min="2" max="5" width="18.54296875" customWidth="1"/>
    <col min="6" max="6" width="31.54296875" customWidth="1"/>
    <col min="7" max="7" width="29.81640625" customWidth="1"/>
    <col min="8" max="8" width="28.8164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7">
        <v>0</v>
      </c>
      <c r="C2" s="17">
        <v>0</v>
      </c>
      <c r="D2" s="17">
        <v>0</v>
      </c>
      <c r="E2" s="17">
        <v>0</v>
      </c>
      <c r="F2" t="s">
        <v>56</v>
      </c>
    </row>
    <row r="3" spans="1:8" x14ac:dyDescent="0.35">
      <c r="A3" t="s">
        <v>36</v>
      </c>
      <c r="B3" s="17">
        <v>35200000</v>
      </c>
      <c r="C3" s="17">
        <v>88000000</v>
      </c>
      <c r="D3" s="17">
        <v>88000000</v>
      </c>
      <c r="E3" s="17">
        <v>96800000</v>
      </c>
      <c r="F3" t="s">
        <v>56</v>
      </c>
      <c r="G3" t="s">
        <v>54</v>
      </c>
    </row>
    <row r="4" spans="1:8" x14ac:dyDescent="0.35">
      <c r="A4" t="s">
        <v>37</v>
      </c>
      <c r="B4" s="17">
        <v>20000000</v>
      </c>
      <c r="C4" s="17">
        <v>50000000</v>
      </c>
      <c r="D4" s="17">
        <v>50000000</v>
      </c>
      <c r="E4" s="17">
        <v>55000000</v>
      </c>
      <c r="F4" t="s">
        <v>56</v>
      </c>
      <c r="G4" t="s">
        <v>54</v>
      </c>
    </row>
    <row r="5" spans="1:8" x14ac:dyDescent="0.35">
      <c r="A5" t="s">
        <v>38</v>
      </c>
      <c r="B5" s="17">
        <v>24800000</v>
      </c>
      <c r="C5" s="17">
        <v>62000000</v>
      </c>
      <c r="D5" s="17">
        <v>62000000</v>
      </c>
      <c r="E5" s="17">
        <v>68200000</v>
      </c>
      <c r="F5" t="s">
        <v>56</v>
      </c>
      <c r="G5" t="s">
        <v>54</v>
      </c>
    </row>
    <row r="6" spans="1:8" x14ac:dyDescent="0.35">
      <c r="A6" t="s">
        <v>39</v>
      </c>
      <c r="B6" s="18">
        <v>135900000</v>
      </c>
      <c r="C6" s="18">
        <v>135900000</v>
      </c>
      <c r="D6" s="18">
        <v>135900000</v>
      </c>
      <c r="E6" s="18">
        <v>135900000</v>
      </c>
      <c r="F6" t="s">
        <v>56</v>
      </c>
    </row>
    <row r="7" spans="1:8" x14ac:dyDescent="0.35">
      <c r="A7" t="s">
        <v>40</v>
      </c>
      <c r="B7" s="17">
        <v>0</v>
      </c>
      <c r="C7" s="17">
        <v>650000000</v>
      </c>
      <c r="D7" s="17">
        <v>460000000</v>
      </c>
      <c r="E7" s="17">
        <v>3500000</v>
      </c>
      <c r="F7" t="s">
        <v>56</v>
      </c>
      <c r="G7" t="s">
        <v>54</v>
      </c>
    </row>
    <row r="8" spans="1:8" x14ac:dyDescent="0.35">
      <c r="A8" t="s">
        <v>41</v>
      </c>
      <c r="B8" s="17">
        <v>240000000</v>
      </c>
      <c r="C8" s="17">
        <v>3740000000</v>
      </c>
      <c r="D8" s="17">
        <v>880000000</v>
      </c>
      <c r="E8" s="17">
        <v>110000000</v>
      </c>
      <c r="F8" t="s">
        <v>56</v>
      </c>
      <c r="G8" t="s">
        <v>54</v>
      </c>
    </row>
    <row r="9" spans="1:8" x14ac:dyDescent="0.35">
      <c r="A9" t="s">
        <v>42</v>
      </c>
      <c r="B9" s="17">
        <v>55000000</v>
      </c>
      <c r="C9" s="17">
        <v>30000000</v>
      </c>
      <c r="D9" s="17">
        <v>30000000</v>
      </c>
      <c r="E9" s="17">
        <v>30000000</v>
      </c>
      <c r="F9" t="s">
        <v>56</v>
      </c>
    </row>
    <row r="10" spans="1:8" x14ac:dyDescent="0.35">
      <c r="A10" t="s">
        <v>43</v>
      </c>
      <c r="B10" s="25">
        <v>0</v>
      </c>
      <c r="C10" s="25">
        <v>0</v>
      </c>
      <c r="D10" s="25">
        <v>0</v>
      </c>
      <c r="E10" s="25">
        <v>0</v>
      </c>
      <c r="F10" s="25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7" sqref="B17:E18"/>
    </sheetView>
  </sheetViews>
  <sheetFormatPr baseColWidth="10" defaultColWidth="9.1796875" defaultRowHeight="14.5" x14ac:dyDescent="0.35"/>
  <cols>
    <col min="1" max="1" width="94.1796875" style="5" customWidth="1"/>
    <col min="2" max="2" width="18" style="10" customWidth="1"/>
    <col min="3" max="3" width="20.453125" style="10" customWidth="1"/>
    <col min="4" max="4" width="21.1796875" style="10" customWidth="1"/>
    <col min="5" max="5" width="20.453125" style="10" customWidth="1"/>
  </cols>
  <sheetData>
    <row r="1" spans="1:5" ht="42.65" customHeight="1" x14ac:dyDescent="0.3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35">
      <c r="A2" t="s">
        <v>44</v>
      </c>
      <c r="B2" s="19">
        <v>0</v>
      </c>
      <c r="C2" s="19">
        <v>0</v>
      </c>
      <c r="D2" s="19">
        <v>0</v>
      </c>
      <c r="E2" s="19">
        <v>0</v>
      </c>
    </row>
    <row r="3" spans="1:5" x14ac:dyDescent="0.35">
      <c r="A3" t="s">
        <v>45</v>
      </c>
      <c r="B3" s="19">
        <v>0</v>
      </c>
      <c r="C3" s="19">
        <v>0</v>
      </c>
      <c r="D3" s="19">
        <v>0</v>
      </c>
      <c r="E3" s="19">
        <v>0</v>
      </c>
    </row>
    <row r="4" spans="1:5" x14ac:dyDescent="0.35">
      <c r="A4" t="s">
        <v>46</v>
      </c>
      <c r="B4" s="19">
        <v>0</v>
      </c>
      <c r="C4" s="19">
        <v>0</v>
      </c>
      <c r="D4" s="19">
        <v>0</v>
      </c>
      <c r="E4" s="19">
        <v>0</v>
      </c>
    </row>
    <row r="5" spans="1:5" x14ac:dyDescent="0.35">
      <c r="A5" t="s">
        <v>47</v>
      </c>
      <c r="B5" s="19">
        <v>0</v>
      </c>
      <c r="C5" s="19">
        <v>0</v>
      </c>
      <c r="D5" s="19">
        <v>0</v>
      </c>
      <c r="E5" s="19">
        <v>0</v>
      </c>
    </row>
    <row r="6" spans="1:5" x14ac:dyDescent="0.35">
      <c r="A6" t="s">
        <v>48</v>
      </c>
      <c r="B6" s="19">
        <v>0</v>
      </c>
      <c r="C6" s="19">
        <v>0</v>
      </c>
      <c r="D6" s="19">
        <v>0</v>
      </c>
      <c r="E6" s="19">
        <v>0</v>
      </c>
    </row>
    <row r="7" spans="1:5" x14ac:dyDescent="0.35">
      <c r="A7" t="s">
        <v>49</v>
      </c>
      <c r="B7" s="19">
        <v>0</v>
      </c>
      <c r="C7" s="19">
        <v>0</v>
      </c>
      <c r="D7" s="19">
        <v>0</v>
      </c>
      <c r="E7" s="19">
        <v>0</v>
      </c>
    </row>
    <row r="8" spans="1:5" ht="29" x14ac:dyDescent="0.35">
      <c r="A8" s="5" t="s">
        <v>50</v>
      </c>
      <c r="B8" s="19">
        <v>0</v>
      </c>
      <c r="C8" s="19">
        <v>0</v>
      </c>
      <c r="D8" s="19">
        <v>0</v>
      </c>
      <c r="E8" s="19">
        <v>0</v>
      </c>
    </row>
    <row r="9" spans="1:5" x14ac:dyDescent="0.35">
      <c r="A9" t="s">
        <v>51</v>
      </c>
      <c r="B9" s="19">
        <v>0</v>
      </c>
      <c r="C9" s="19">
        <v>0</v>
      </c>
      <c r="D9" s="19">
        <v>0</v>
      </c>
      <c r="E9" s="19">
        <v>0</v>
      </c>
    </row>
    <row r="10" spans="1:5" x14ac:dyDescent="0.35">
      <c r="A10" t="s">
        <v>52</v>
      </c>
      <c r="B10" s="19">
        <v>0</v>
      </c>
      <c r="C10" s="19">
        <v>0</v>
      </c>
      <c r="D10" s="19">
        <v>0</v>
      </c>
      <c r="E10" s="19">
        <v>0</v>
      </c>
    </row>
    <row r="11" spans="1:5" x14ac:dyDescent="0.35">
      <c r="A11" t="s">
        <v>53</v>
      </c>
      <c r="B11" s="19">
        <v>0</v>
      </c>
      <c r="C11" s="19">
        <v>0</v>
      </c>
      <c r="D11" s="19">
        <v>0</v>
      </c>
      <c r="E11" s="19">
        <v>0</v>
      </c>
    </row>
    <row r="12" spans="1:5" x14ac:dyDescent="0.35">
      <c r="A12" t="s">
        <v>54</v>
      </c>
      <c r="B12" s="19">
        <v>15000000</v>
      </c>
      <c r="C12" s="19">
        <v>555000000</v>
      </c>
      <c r="D12" s="19">
        <v>555000000</v>
      </c>
      <c r="E12" s="19">
        <v>515000000</v>
      </c>
    </row>
    <row r="13" spans="1:5" x14ac:dyDescent="0.35">
      <c r="A13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35">
      <c r="A14" t="s">
        <v>56</v>
      </c>
      <c r="B14" s="19">
        <v>605000000</v>
      </c>
      <c r="C14" s="19">
        <v>5260000000</v>
      </c>
      <c r="D14" s="19">
        <v>1770000000</v>
      </c>
      <c r="E14" s="19">
        <v>1172000000</v>
      </c>
    </row>
    <row r="15" spans="1:5" x14ac:dyDescent="0.35">
      <c r="A15" t="s">
        <v>57</v>
      </c>
      <c r="B15" s="19">
        <v>0</v>
      </c>
      <c r="C15" s="19">
        <v>0</v>
      </c>
      <c r="D15" s="19">
        <v>0</v>
      </c>
      <c r="E15" s="19">
        <v>0</v>
      </c>
    </row>
    <row r="16" spans="1:5" x14ac:dyDescent="0.35">
      <c r="A16" t="s">
        <v>58</v>
      </c>
      <c r="B16" s="19">
        <v>0</v>
      </c>
      <c r="C16" s="19">
        <v>0</v>
      </c>
      <c r="D16" s="19">
        <v>0</v>
      </c>
      <c r="E16" s="19">
        <v>0</v>
      </c>
    </row>
    <row r="17" spans="1:5" x14ac:dyDescent="0.35">
      <c r="A17" t="s">
        <v>59</v>
      </c>
      <c r="B17" s="25">
        <v>2732765</v>
      </c>
      <c r="C17" s="25">
        <v>2094889</v>
      </c>
      <c r="D17" s="25">
        <v>2101173</v>
      </c>
      <c r="E17" s="25">
        <v>2107477</v>
      </c>
    </row>
    <row r="18" spans="1:5" x14ac:dyDescent="0.35">
      <c r="A18" t="s">
        <v>60</v>
      </c>
      <c r="B18" s="25">
        <v>66947726</v>
      </c>
      <c r="C18" s="25">
        <v>15920984</v>
      </c>
      <c r="D18" s="25">
        <v>17131289</v>
      </c>
      <c r="E18" s="25">
        <v>17645228</v>
      </c>
    </row>
    <row r="19" spans="1:5" x14ac:dyDescent="0.35">
      <c r="A19" t="s">
        <v>61</v>
      </c>
      <c r="B19" s="25">
        <v>5000000</v>
      </c>
      <c r="C19" s="25">
        <v>7000000</v>
      </c>
      <c r="D19" s="25">
        <v>10000000</v>
      </c>
      <c r="E19" s="25">
        <v>15000000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E1" zoomScale="90" zoomScaleNormal="90" workbookViewId="0">
      <selection activeCell="A15" sqref="A15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453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1796875" customWidth="1"/>
    <col min="17" max="17" width="20.54296875" customWidth="1"/>
    <col min="18" max="18" width="20.81640625" customWidth="1"/>
    <col min="19" max="19" width="19.1796875" customWidth="1"/>
  </cols>
  <sheetData>
    <row r="1" spans="1:19" ht="44.15" customHeight="1" x14ac:dyDescent="0.3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35">
      <c r="A2" t="s">
        <v>84</v>
      </c>
      <c r="B2" s="11">
        <v>0.99930000000000008</v>
      </c>
      <c r="C2" s="11">
        <v>0.74430000000000007</v>
      </c>
      <c r="D2">
        <v>0.95</v>
      </c>
      <c r="E2">
        <v>0.95</v>
      </c>
      <c r="F2" s="16">
        <v>22.9</v>
      </c>
      <c r="G2" s="16">
        <v>0.99730000000000008</v>
      </c>
      <c r="H2" s="16">
        <v>0.3705</v>
      </c>
      <c r="I2">
        <v>1</v>
      </c>
      <c r="J2" s="20">
        <v>0.99730000000000008</v>
      </c>
      <c r="K2" s="20">
        <v>0.67059999999999997</v>
      </c>
      <c r="L2" s="11">
        <v>456</v>
      </c>
      <c r="M2" s="20">
        <v>0.17</v>
      </c>
      <c r="N2" s="16">
        <v>0.99180000000000001</v>
      </c>
      <c r="O2">
        <v>6</v>
      </c>
      <c r="P2" s="14">
        <v>0.3</v>
      </c>
      <c r="Q2" s="24">
        <v>0.15</v>
      </c>
      <c r="R2" s="14">
        <v>1</v>
      </c>
      <c r="S2" s="16">
        <v>0.5</v>
      </c>
    </row>
    <row r="3" spans="1:19" x14ac:dyDescent="0.35">
      <c r="A3" t="s">
        <v>85</v>
      </c>
      <c r="B3" s="11">
        <v>1</v>
      </c>
      <c r="C3" s="11">
        <v>0.74650000000000005</v>
      </c>
      <c r="D3">
        <v>0.95</v>
      </c>
      <c r="E3">
        <v>0.95</v>
      </c>
      <c r="F3">
        <v>22.96</v>
      </c>
      <c r="G3" s="16">
        <v>1</v>
      </c>
      <c r="H3" s="16">
        <f>(+ROUND(H2*1.003,2))/100</f>
        <v>3.7000000000000002E-3</v>
      </c>
      <c r="I3">
        <v>1</v>
      </c>
      <c r="J3" s="20">
        <v>1</v>
      </c>
      <c r="K3" s="20">
        <f>(+ROUND(K2*1.003,2))/100</f>
        <v>6.7000000000000002E-3</v>
      </c>
      <c r="L3">
        <f>+ROUND(L2*1.03,2)</f>
        <v>469.68</v>
      </c>
      <c r="M3" s="20">
        <f>(+ROUND(M2*1.08,2))/100</f>
        <v>1.8E-3</v>
      </c>
      <c r="N3" s="16">
        <v>0.99370000000000003</v>
      </c>
      <c r="O3">
        <v>6</v>
      </c>
      <c r="P3" s="14">
        <v>0.35</v>
      </c>
      <c r="Q3" s="24">
        <v>0.3</v>
      </c>
      <c r="R3" s="14">
        <v>0</v>
      </c>
      <c r="S3" s="16">
        <v>0.55000000000000004</v>
      </c>
    </row>
    <row r="4" spans="1:19" x14ac:dyDescent="0.35">
      <c r="A4" t="s">
        <v>86</v>
      </c>
      <c r="B4" s="11">
        <v>1</v>
      </c>
      <c r="C4" s="11">
        <v>0.74870000000000003</v>
      </c>
      <c r="D4">
        <v>0.95</v>
      </c>
      <c r="E4">
        <v>0.95</v>
      </c>
      <c r="F4">
        <v>23.03</v>
      </c>
      <c r="G4" s="16">
        <v>1</v>
      </c>
      <c r="H4" s="16">
        <f>(+ROUND(H3*1.003,2))/100</f>
        <v>0</v>
      </c>
      <c r="I4">
        <v>1</v>
      </c>
      <c r="J4" s="20">
        <v>1</v>
      </c>
      <c r="K4" s="20">
        <f>(+ROUND(K3*1.003,2))/100</f>
        <v>1E-4</v>
      </c>
      <c r="L4">
        <f t="shared" ref="L4:L6" si="0">+ROUND(L3*1.03,2)</f>
        <v>483.77</v>
      </c>
      <c r="M4" s="20">
        <f>(+ROUND(M3*1.08,2))/100</f>
        <v>0</v>
      </c>
      <c r="N4" s="16">
        <v>0.99650000000000005</v>
      </c>
      <c r="O4">
        <v>6</v>
      </c>
      <c r="P4" s="14">
        <v>0.36</v>
      </c>
      <c r="Q4" s="24">
        <v>0.45</v>
      </c>
      <c r="R4" s="14">
        <v>0</v>
      </c>
      <c r="S4" s="16">
        <v>0.56999999999999995</v>
      </c>
    </row>
    <row r="5" spans="1:19" x14ac:dyDescent="0.35">
      <c r="A5" t="s">
        <v>87</v>
      </c>
      <c r="B5" s="11">
        <v>1</v>
      </c>
      <c r="C5" s="11">
        <v>0.75090000000000001</v>
      </c>
      <c r="D5">
        <v>0.95</v>
      </c>
      <c r="E5">
        <v>0.95</v>
      </c>
      <c r="F5">
        <v>23.06</v>
      </c>
      <c r="G5" s="16">
        <v>1</v>
      </c>
      <c r="H5" s="16">
        <f>(+ROUND(H4*1.003,2))/100</f>
        <v>0</v>
      </c>
      <c r="I5">
        <v>1</v>
      </c>
      <c r="J5" s="20">
        <v>1</v>
      </c>
      <c r="K5" s="20">
        <f>(+ROUND(K4*1.003,2))/100</f>
        <v>0</v>
      </c>
      <c r="L5">
        <f t="shared" si="0"/>
        <v>498.28</v>
      </c>
      <c r="M5" s="20">
        <f>(+ROUND(M4*1.08,2))/100</f>
        <v>0</v>
      </c>
      <c r="N5" s="16">
        <v>1</v>
      </c>
      <c r="O5">
        <v>6</v>
      </c>
      <c r="P5" s="14">
        <v>0.38</v>
      </c>
      <c r="Q5" s="24">
        <v>0.5</v>
      </c>
      <c r="R5" s="14">
        <v>0</v>
      </c>
      <c r="S5" s="16">
        <v>0.6</v>
      </c>
    </row>
    <row r="6" spans="1:19" x14ac:dyDescent="0.35">
      <c r="A6" t="s">
        <v>88</v>
      </c>
      <c r="B6" s="11">
        <v>1</v>
      </c>
      <c r="C6" s="11">
        <v>0.75319999999999998</v>
      </c>
      <c r="D6">
        <v>0.95</v>
      </c>
      <c r="E6">
        <v>0.95</v>
      </c>
      <c r="F6">
        <v>23.14</v>
      </c>
      <c r="G6" s="16">
        <v>1</v>
      </c>
      <c r="H6" s="16">
        <f>(+ROUND(H5*1.003,2))/100</f>
        <v>0</v>
      </c>
      <c r="I6">
        <v>1</v>
      </c>
      <c r="J6" s="20">
        <v>1</v>
      </c>
      <c r="K6" s="20">
        <f>(+ROUND(K5*1.003,2))/100</f>
        <v>0</v>
      </c>
      <c r="L6">
        <f t="shared" si="0"/>
        <v>513.23</v>
      </c>
      <c r="M6" s="20">
        <f>(+ROUND(M5*1.08,2))/100</f>
        <v>0</v>
      </c>
      <c r="N6" s="16">
        <v>1</v>
      </c>
      <c r="O6">
        <v>6</v>
      </c>
      <c r="P6" s="14">
        <v>0.4</v>
      </c>
      <c r="Q6" s="24">
        <v>0.52</v>
      </c>
      <c r="R6" s="14">
        <v>0</v>
      </c>
      <c r="S6" s="16">
        <v>0.65</v>
      </c>
    </row>
  </sheetData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opLeftCell="C1" zoomScale="90" zoomScaleNormal="90" workbookViewId="0">
      <selection activeCell="D9" sqref="D9"/>
    </sheetView>
  </sheetViews>
  <sheetFormatPr baseColWidth="10" defaultColWidth="9.1796875" defaultRowHeight="14.5" x14ac:dyDescent="0.35"/>
  <cols>
    <col min="1" max="1" width="33.453125" style="5" customWidth="1"/>
    <col min="2" max="2" width="82.54296875" style="5" customWidth="1"/>
    <col min="3" max="3" width="47.453125" style="11" customWidth="1"/>
    <col min="4" max="4" width="17.1796875" style="11" customWidth="1"/>
    <col min="5" max="5" width="16.453125" style="11" bestFit="1" customWidth="1"/>
  </cols>
  <sheetData>
    <row r="1" spans="1:5" ht="45.65" customHeight="1" x14ac:dyDescent="0.35">
      <c r="A1" s="1" t="s">
        <v>4</v>
      </c>
      <c r="B1" s="1" t="s">
        <v>5</v>
      </c>
      <c r="C1" s="12" t="s">
        <v>6</v>
      </c>
    </row>
    <row r="2" spans="1:5" x14ac:dyDescent="0.35">
      <c r="A2" t="s">
        <v>62</v>
      </c>
      <c r="B2" t="s">
        <v>63</v>
      </c>
      <c r="C2" s="25">
        <v>577000000</v>
      </c>
    </row>
    <row r="3" spans="1:5" x14ac:dyDescent="0.35">
      <c r="A3" t="s">
        <v>64</v>
      </c>
      <c r="B3" t="s">
        <v>65</v>
      </c>
      <c r="C3" s="21">
        <v>1500000000</v>
      </c>
    </row>
    <row r="4" spans="1:5" x14ac:dyDescent="0.35">
      <c r="A4" t="s">
        <v>64</v>
      </c>
      <c r="B4" t="s">
        <v>66</v>
      </c>
      <c r="C4" s="21">
        <v>8720000000</v>
      </c>
    </row>
    <row r="5" spans="1:5" x14ac:dyDescent="0.35">
      <c r="A5" t="s">
        <v>64</v>
      </c>
      <c r="B5" t="s">
        <v>67</v>
      </c>
      <c r="C5" s="21">
        <v>5300000000</v>
      </c>
    </row>
    <row r="6" spans="1:5" x14ac:dyDescent="0.35">
      <c r="A6" t="s">
        <v>64</v>
      </c>
      <c r="B6" t="s">
        <v>68</v>
      </c>
      <c r="C6" s="21">
        <v>0</v>
      </c>
    </row>
    <row r="7" spans="1:5" x14ac:dyDescent="0.35">
      <c r="A7" t="s">
        <v>69</v>
      </c>
      <c r="B7" t="s">
        <v>70</v>
      </c>
      <c r="C7" s="21">
        <v>0</v>
      </c>
    </row>
    <row r="8" spans="1:5" x14ac:dyDescent="0.35">
      <c r="A8" t="s">
        <v>69</v>
      </c>
      <c r="B8" t="s">
        <v>71</v>
      </c>
      <c r="C8" s="21">
        <f>4970000000-C19</f>
        <v>4570000000</v>
      </c>
    </row>
    <row r="9" spans="1:5" x14ac:dyDescent="0.35">
      <c r="A9" t="s">
        <v>62</v>
      </c>
      <c r="B9" t="s">
        <v>72</v>
      </c>
      <c r="C9" s="21">
        <v>675000000</v>
      </c>
    </row>
    <row r="10" spans="1:5" x14ac:dyDescent="0.35">
      <c r="A10" t="s">
        <v>62</v>
      </c>
      <c r="B10" t="s">
        <v>73</v>
      </c>
      <c r="C10" s="21">
        <v>0</v>
      </c>
    </row>
    <row r="11" spans="1:5" s="14" customFormat="1" x14ac:dyDescent="0.35">
      <c r="A11" s="14" t="s">
        <v>64</v>
      </c>
      <c r="B11" s="14" t="s">
        <v>74</v>
      </c>
      <c r="C11" s="22">
        <f>2482000000-C12</f>
        <v>2232000000</v>
      </c>
      <c r="D11" s="15"/>
      <c r="E11" s="15"/>
    </row>
    <row r="12" spans="1:5" x14ac:dyDescent="0.35">
      <c r="A12" t="s">
        <v>75</v>
      </c>
      <c r="B12" t="s">
        <v>76</v>
      </c>
      <c r="C12" s="21">
        <v>250000000</v>
      </c>
    </row>
    <row r="13" spans="1:5" x14ac:dyDescent="0.35">
      <c r="A13" t="s">
        <v>75</v>
      </c>
      <c r="B13" t="s">
        <v>77</v>
      </c>
      <c r="C13" s="21">
        <v>0</v>
      </c>
    </row>
    <row r="14" spans="1:5" x14ac:dyDescent="0.35">
      <c r="A14" t="s">
        <v>75</v>
      </c>
      <c r="B14" t="s">
        <v>78</v>
      </c>
      <c r="C14" s="25">
        <v>0</v>
      </c>
    </row>
    <row r="15" spans="1:5" x14ac:dyDescent="0.35">
      <c r="A15" t="s">
        <v>75</v>
      </c>
      <c r="B15" t="s">
        <v>79</v>
      </c>
      <c r="C15" s="25">
        <f>+SUM(PlantillaFuentes!B17:E18)</f>
        <v>126681531</v>
      </c>
    </row>
    <row r="16" spans="1:5" x14ac:dyDescent="0.35">
      <c r="A16" t="s">
        <v>75</v>
      </c>
      <c r="B16" t="s">
        <v>80</v>
      </c>
      <c r="C16" s="25">
        <v>85000000</v>
      </c>
    </row>
    <row r="17" spans="1:3" x14ac:dyDescent="0.35">
      <c r="A17" t="s">
        <v>75</v>
      </c>
      <c r="B17" t="s">
        <v>81</v>
      </c>
      <c r="C17" s="25">
        <v>120000000</v>
      </c>
    </row>
    <row r="18" spans="1:3" x14ac:dyDescent="0.35">
      <c r="A18" t="s">
        <v>62</v>
      </c>
      <c r="B18" t="s">
        <v>82</v>
      </c>
      <c r="C18" s="23">
        <f>169498108*4</f>
        <v>677992432</v>
      </c>
    </row>
    <row r="19" spans="1:3" x14ac:dyDescent="0.35">
      <c r="A19" t="s">
        <v>69</v>
      </c>
      <c r="B19" t="s">
        <v>83</v>
      </c>
      <c r="C19" s="21">
        <v>400000000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54296875" customWidth="1"/>
    <col min="2" max="2" width="22.81640625" customWidth="1"/>
    <col min="3" max="3" width="16.54296875" customWidth="1"/>
    <col min="4" max="4" width="26.81640625" customWidth="1"/>
    <col min="5" max="6" width="18.81640625" customWidth="1"/>
    <col min="7" max="7" width="21.1796875" customWidth="1"/>
    <col min="8" max="8" width="22.1796875" customWidth="1"/>
  </cols>
  <sheetData>
    <row r="1" spans="1:8" ht="43" customHeight="1" x14ac:dyDescent="0.3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2021-06-01T00:44:50Z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