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1 final\2021\CHOCONTA\SINAS\"/>
    </mc:Choice>
  </mc:AlternateContent>
  <bookViews>
    <workbookView xWindow="0" yWindow="0" windowWidth="19200" windowHeight="676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9" l="1"/>
  <c r="N5" i="9"/>
  <c r="N4" i="9"/>
  <c r="N3" i="9"/>
  <c r="N2" i="9"/>
  <c r="C3" i="4"/>
  <c r="C4" i="4"/>
  <c r="C5" i="4"/>
  <c r="C6" i="4"/>
  <c r="C10" i="4"/>
  <c r="C9" i="4"/>
  <c r="C8" i="4"/>
  <c r="C7" i="4"/>
  <c r="I4" i="5"/>
  <c r="I5" i="5"/>
  <c r="I6" i="5"/>
  <c r="I3" i="5"/>
  <c r="D6" i="5"/>
  <c r="E6" i="5"/>
  <c r="C6" i="5"/>
  <c r="C4" i="5"/>
  <c r="D4" i="5"/>
  <c r="E4" i="5"/>
  <c r="C5" i="5"/>
  <c r="D5" i="5"/>
  <c r="E5" i="5"/>
  <c r="D3" i="5"/>
  <c r="E3" i="5"/>
  <c r="C3" i="5"/>
  <c r="L4" i="9"/>
  <c r="L5" i="9"/>
  <c r="L6" i="9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<sst xmlns="http://schemas.openxmlformats.org/spreadsheetml/2006/main" count="172" uniqueCount="89">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</sst>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0.000"/>
    <numFmt numFmtId="169" formatCode="_-&quot;$&quot;\ * #,##0.0000_-;\-&quot;$&quot;\ * #,##0.0000_-;_-&quot;$&quot;\ * &quot;-&quot;??_-;_-@_-"/>
    <numFmt numFmtId="170" formatCode="_-&quot;$&quot;\ * #,##0.00000_-;\-&quot;$&quot;\ * #,##0.000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43" fontId="1" fillId="3" borderId="1" xfId="1" applyFont="1" applyFill="1" applyBorder="1" applyAlignment="1">
      <alignment horizontal="center" vertical="center" wrapText="1"/>
    </xf>
    <xf numFmtId="43" fontId="0" fillId="0" borderId="0" xfId="1" applyFont="1"/>
    <xf numFmtId="44" fontId="1" fillId="3" borderId="1" xfId="2" applyFont="1" applyFill="1" applyBorder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43" fontId="0" fillId="0" borderId="0" xfId="0" applyNumberFormat="1"/>
    <xf numFmtId="2" fontId="0" fillId="0" borderId="0" xfId="0" applyNumberFormat="1"/>
    <xf numFmtId="165" fontId="0" fillId="0" borderId="0" xfId="0" applyNumberFormat="1"/>
    <xf numFmtId="164" fontId="0" fillId="11" borderId="0" xfId="0" applyNumberFormat="1" applyFill="1"/>
    <xf numFmtId="169" fontId="0" fillId="0" borderId="0" xfId="2" applyNumberFormat="1" applyFont="1"/>
    <xf numFmtId="170" fontId="0" fillId="0" borderId="0" xfId="2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90" zoomScaleNormal="90" workbookViewId="0">
      <selection activeCell="B10" sqref="B10"/>
    </sheetView>
  </sheetViews>
  <sheetFormatPr baseColWidth="10" defaultColWidth="9.1796875" defaultRowHeight="14.5" x14ac:dyDescent="0.35"/>
  <cols>
    <col min="1" max="1" width="73.1796875" style="5" customWidth="1"/>
    <col min="2" max="2" width="20" style="14" customWidth="1"/>
    <col min="3" max="3" width="21.36328125" style="14" customWidth="1"/>
    <col min="4" max="5" width="21.1796875" style="14" customWidth="1"/>
    <col min="6" max="6" width="31.54296875" customWidth="1"/>
    <col min="7" max="7" width="29.81640625" customWidth="1"/>
    <col min="8" max="8" width="28.90625" customWidth="1"/>
    <col min="9" max="9" width="21.1796875" customWidth="1"/>
  </cols>
  <sheetData>
    <row r="1" spans="1:9" ht="35.5" customHeight="1" x14ac:dyDescent="0.35">
      <c r="A1" s="1" t="s">
        <v>33</v>
      </c>
      <c r="B1" s="13" t="s">
        <v>0</v>
      </c>
      <c r="C1" s="13" t="s">
        <v>1</v>
      </c>
      <c r="D1" s="13" t="s">
        <v>2</v>
      </c>
      <c r="E1" s="13" t="s">
        <v>3</v>
      </c>
      <c r="F1" s="2" t="s">
        <v>10</v>
      </c>
      <c r="G1" s="2" t="s">
        <v>11</v>
      </c>
      <c r="H1" s="2" t="s">
        <v>12</v>
      </c>
    </row>
    <row r="2" spans="1:9" x14ac:dyDescent="0.35">
      <c r="A2" t="s">
        <v>35</v>
      </c>
      <c r="B2" s="14">
        <v>0</v>
      </c>
      <c r="C2" s="14">
        <v>0</v>
      </c>
      <c r="D2" s="14">
        <v>0</v>
      </c>
      <c r="E2" s="14">
        <v>0</v>
      </c>
      <c r="F2" t="s">
        <v>56</v>
      </c>
    </row>
    <row r="3" spans="1:9" x14ac:dyDescent="0.35">
      <c r="A3" t="s">
        <v>36</v>
      </c>
      <c r="B3" s="14">
        <v>95145235</v>
      </c>
      <c r="C3" s="14">
        <f>+ROUND(B3*1.03,0)</f>
        <v>97999592</v>
      </c>
      <c r="D3" s="14">
        <f t="shared" ref="D3:E3" si="0">+ROUND(C3*1.03,0)</f>
        <v>100939580</v>
      </c>
      <c r="E3" s="14">
        <f t="shared" si="0"/>
        <v>103967767</v>
      </c>
      <c r="F3" t="s">
        <v>56</v>
      </c>
      <c r="I3" s="15">
        <f>+SUM(B3:E3)</f>
        <v>398052174</v>
      </c>
    </row>
    <row r="4" spans="1:9" x14ac:dyDescent="0.35">
      <c r="A4" t="s">
        <v>37</v>
      </c>
      <c r="B4" s="14">
        <v>54094928</v>
      </c>
      <c r="C4" s="14">
        <f t="shared" ref="C4:E4" si="1">+ROUND(B4*1.03,0)</f>
        <v>55717776</v>
      </c>
      <c r="D4" s="14">
        <f t="shared" si="1"/>
        <v>57389309</v>
      </c>
      <c r="E4" s="14">
        <f t="shared" si="1"/>
        <v>59110988</v>
      </c>
      <c r="F4" t="s">
        <v>56</v>
      </c>
      <c r="I4" s="15">
        <f t="shared" ref="I4:I6" si="2">+SUM(B4:E4)</f>
        <v>226313001</v>
      </c>
    </row>
    <row r="5" spans="1:9" x14ac:dyDescent="0.35">
      <c r="A5" t="s">
        <v>38</v>
      </c>
      <c r="B5" s="14">
        <v>78044994</v>
      </c>
      <c r="C5" s="14">
        <f t="shared" ref="C5:E6" si="3">+ROUND(B5*1.03,0)</f>
        <v>80386344</v>
      </c>
      <c r="D5" s="14">
        <f t="shared" si="3"/>
        <v>82797934</v>
      </c>
      <c r="E5" s="14">
        <f t="shared" si="3"/>
        <v>85281872</v>
      </c>
      <c r="F5" t="s">
        <v>56</v>
      </c>
      <c r="I5" s="15">
        <f t="shared" si="2"/>
        <v>326511144</v>
      </c>
    </row>
    <row r="6" spans="1:9" x14ac:dyDescent="0.35">
      <c r="A6" t="s">
        <v>39</v>
      </c>
      <c r="B6" s="14">
        <v>663914959</v>
      </c>
      <c r="C6" s="14">
        <f t="shared" si="3"/>
        <v>683832408</v>
      </c>
      <c r="D6" s="14">
        <f t="shared" si="3"/>
        <v>704347380</v>
      </c>
      <c r="E6" s="14">
        <f t="shared" si="3"/>
        <v>725477801</v>
      </c>
      <c r="F6" t="s">
        <v>56</v>
      </c>
      <c r="I6" s="15">
        <f t="shared" si="2"/>
        <v>2777572548</v>
      </c>
    </row>
    <row r="7" spans="1:9" x14ac:dyDescent="0.35">
      <c r="A7" t="s">
        <v>40</v>
      </c>
      <c r="B7" s="14">
        <v>536228906</v>
      </c>
      <c r="C7" s="14">
        <v>532737773</v>
      </c>
      <c r="D7" s="14">
        <v>528523906</v>
      </c>
      <c r="E7" s="14">
        <v>524783623.79999995</v>
      </c>
      <c r="F7" t="s">
        <v>56</v>
      </c>
      <c r="G7" t="s">
        <v>54</v>
      </c>
      <c r="H7" t="s">
        <v>52</v>
      </c>
    </row>
    <row r="8" spans="1:9" x14ac:dyDescent="0.35">
      <c r="A8" t="s">
        <v>41</v>
      </c>
      <c r="B8" s="14">
        <v>268114453</v>
      </c>
      <c r="C8" s="14">
        <v>266368886</v>
      </c>
      <c r="D8" s="14">
        <v>264261953</v>
      </c>
      <c r="E8" s="14">
        <v>262391811.89999998</v>
      </c>
      <c r="F8" t="s">
        <v>56</v>
      </c>
    </row>
    <row r="9" spans="1:9" x14ac:dyDescent="0.35">
      <c r="A9" t="s">
        <v>42</v>
      </c>
      <c r="B9" s="14">
        <v>89371484</v>
      </c>
      <c r="C9" s="14">
        <v>88789629</v>
      </c>
      <c r="D9" s="14">
        <v>88087318</v>
      </c>
      <c r="E9" s="14">
        <v>87463937.300000012</v>
      </c>
      <c r="F9" t="s">
        <v>56</v>
      </c>
    </row>
    <row r="10" spans="1:9" x14ac:dyDescent="0.35">
      <c r="A10" t="s">
        <v>43</v>
      </c>
      <c r="B10" s="21">
        <v>0</v>
      </c>
      <c r="C10" s="20">
        <v>0</v>
      </c>
      <c r="D10" s="20">
        <v>0</v>
      </c>
      <c r="E10" s="2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1" zoomScale="90" zoomScaleNormal="90" workbookViewId="0">
      <selection activeCell="F17" sqref="F17:F20"/>
    </sheetView>
  </sheetViews>
  <sheetFormatPr baseColWidth="10" defaultColWidth="9.1796875" defaultRowHeight="14.5" x14ac:dyDescent="0.35"/>
  <cols>
    <col min="1" max="1" width="114.36328125" style="5" customWidth="1"/>
    <col min="2" max="2" width="18" style="12" customWidth="1"/>
    <col min="3" max="3" width="16.54296875" style="12" customWidth="1"/>
    <col min="4" max="4" width="16.1796875" style="12" customWidth="1"/>
    <col min="5" max="5" width="20" style="12" customWidth="1"/>
    <col min="6" max="6" width="13.7265625" bestFit="1" customWidth="1"/>
  </cols>
  <sheetData>
    <row r="1" spans="1:5" ht="42.5" customHeight="1" x14ac:dyDescent="0.35">
      <c r="A1" s="1" t="s">
        <v>34</v>
      </c>
      <c r="B1" s="11" t="s">
        <v>0</v>
      </c>
      <c r="C1" s="11" t="s">
        <v>1</v>
      </c>
      <c r="D1" s="11" t="s">
        <v>2</v>
      </c>
      <c r="E1" s="11" t="s">
        <v>3</v>
      </c>
    </row>
    <row r="2" spans="1:5" x14ac:dyDescent="0.3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3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3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3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3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3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35">
      <c r="A8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3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3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3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3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35">
      <c r="A13" t="s">
        <v>55</v>
      </c>
      <c r="B13" s="12">
        <v>1594000000</v>
      </c>
      <c r="C13" s="12">
        <v>1529000000</v>
      </c>
      <c r="D13" s="12">
        <v>1506000000</v>
      </c>
      <c r="E13" s="12">
        <v>1595000000</v>
      </c>
    </row>
    <row r="14" spans="1:5" x14ac:dyDescent="0.35">
      <c r="A14" t="s">
        <v>56</v>
      </c>
      <c r="B14" s="12">
        <v>1121000000</v>
      </c>
      <c r="C14" s="12">
        <v>1122000000</v>
      </c>
      <c r="D14" s="12">
        <v>1122000000</v>
      </c>
      <c r="E14" s="12">
        <v>1123000000</v>
      </c>
    </row>
    <row r="15" spans="1:5" x14ac:dyDescent="0.35">
      <c r="A15" t="s">
        <v>57</v>
      </c>
      <c r="B15" s="12">
        <v>253000000</v>
      </c>
      <c r="C15" s="12">
        <v>253000000</v>
      </c>
      <c r="D15" s="12">
        <v>253000000</v>
      </c>
      <c r="E15" s="12">
        <v>253000000</v>
      </c>
    </row>
    <row r="16" spans="1:5" x14ac:dyDescent="0.3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6" x14ac:dyDescent="0.35">
      <c r="A17" t="s">
        <v>59</v>
      </c>
      <c r="B17" s="12">
        <v>7691472</v>
      </c>
      <c r="C17" s="12">
        <v>7692860</v>
      </c>
      <c r="D17" s="12">
        <v>5831067</v>
      </c>
      <c r="E17" s="12">
        <v>6889114</v>
      </c>
      <c r="F17" s="16"/>
    </row>
    <row r="18" spans="1:6" x14ac:dyDescent="0.35">
      <c r="A18" t="s">
        <v>60</v>
      </c>
      <c r="B18" s="12">
        <v>10499124</v>
      </c>
      <c r="C18" s="12">
        <v>10336661</v>
      </c>
      <c r="D18" s="12">
        <v>7959609</v>
      </c>
      <c r="E18" s="12">
        <v>6930420</v>
      </c>
      <c r="F18" s="16"/>
    </row>
    <row r="19" spans="1:6" x14ac:dyDescent="0.35">
      <c r="A19" t="s">
        <v>61</v>
      </c>
      <c r="B19" s="12">
        <v>0</v>
      </c>
      <c r="C19" s="12">
        <v>0</v>
      </c>
      <c r="D19" s="12">
        <v>0</v>
      </c>
      <c r="E19" s="12">
        <v>0</v>
      </c>
      <c r="F1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M1" zoomScale="90" zoomScaleNormal="90" workbookViewId="0">
      <selection activeCell="O14" sqref="O14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36328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08984375" customWidth="1"/>
    <col min="17" max="17" width="20.54296875" customWidth="1"/>
    <col min="18" max="18" width="20.81640625" customWidth="1"/>
    <col min="19" max="19" width="19.1796875" customWidth="1"/>
  </cols>
  <sheetData>
    <row r="1" spans="1:19" ht="44" customHeight="1" x14ac:dyDescent="0.3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35">
      <c r="A2" t="s">
        <v>84</v>
      </c>
      <c r="B2" s="17">
        <v>0.99</v>
      </c>
      <c r="C2" s="17">
        <v>0.72829999999999995</v>
      </c>
      <c r="D2">
        <v>0.95</v>
      </c>
      <c r="E2">
        <v>0.95</v>
      </c>
      <c r="F2">
        <v>22.25</v>
      </c>
      <c r="G2" s="17">
        <v>0.99</v>
      </c>
      <c r="H2" s="17">
        <v>2.5899999999999999E-2</v>
      </c>
      <c r="I2">
        <v>1</v>
      </c>
      <c r="J2" s="18">
        <v>0.98</v>
      </c>
      <c r="K2" s="18">
        <v>2.4799999999999999E-2</v>
      </c>
      <c r="L2" s="17">
        <v>182</v>
      </c>
      <c r="M2" s="10">
        <v>0.12</v>
      </c>
      <c r="N2" s="17">
        <f>93.15/100</f>
        <v>0.93150000000000011</v>
      </c>
      <c r="O2">
        <v>6</v>
      </c>
      <c r="P2" s="19">
        <v>0.3</v>
      </c>
      <c r="Q2" s="17">
        <v>0</v>
      </c>
      <c r="R2" s="19">
        <v>0.2</v>
      </c>
      <c r="S2" s="17">
        <v>0.45</v>
      </c>
    </row>
    <row r="3" spans="1:19" x14ac:dyDescent="0.35">
      <c r="A3" t="s">
        <v>85</v>
      </c>
      <c r="B3" s="17">
        <v>1</v>
      </c>
      <c r="C3" s="17">
        <v>0.73</v>
      </c>
      <c r="D3">
        <v>0.95</v>
      </c>
      <c r="E3">
        <v>0.95</v>
      </c>
      <c r="F3">
        <v>22.36</v>
      </c>
      <c r="G3" s="17">
        <v>1</v>
      </c>
      <c r="H3" s="17">
        <v>0.03</v>
      </c>
      <c r="I3">
        <v>1</v>
      </c>
      <c r="J3" s="18">
        <v>1</v>
      </c>
      <c r="K3" s="18">
        <v>0.03</v>
      </c>
      <c r="L3" s="17">
        <f>+ROUND(L2*1.06,2)</f>
        <v>192.92</v>
      </c>
      <c r="M3" s="10">
        <v>0.13</v>
      </c>
      <c r="N3" s="17">
        <f>93.97/100</f>
        <v>0.93969999999999998</v>
      </c>
      <c r="O3">
        <v>6</v>
      </c>
      <c r="P3" s="19">
        <v>0.39</v>
      </c>
      <c r="Q3" s="17">
        <f>30/100</f>
        <v>0.3</v>
      </c>
      <c r="R3" s="19">
        <v>0.26</v>
      </c>
      <c r="S3" s="17">
        <v>0.47</v>
      </c>
    </row>
    <row r="4" spans="1:19" x14ac:dyDescent="0.35">
      <c r="A4" t="s">
        <v>86</v>
      </c>
      <c r="B4" s="17">
        <v>1</v>
      </c>
      <c r="C4" s="17">
        <v>0.73</v>
      </c>
      <c r="D4">
        <v>0.95</v>
      </c>
      <c r="E4">
        <v>0.95</v>
      </c>
      <c r="F4">
        <v>22.55</v>
      </c>
      <c r="G4" s="17">
        <v>1</v>
      </c>
      <c r="H4" s="17">
        <v>0.03</v>
      </c>
      <c r="I4">
        <v>1</v>
      </c>
      <c r="J4" s="18">
        <v>1</v>
      </c>
      <c r="K4" s="18">
        <v>0.03</v>
      </c>
      <c r="L4" s="17">
        <f t="shared" ref="L4:L6" si="0">+ROUND(L3*1.06,2)</f>
        <v>204.5</v>
      </c>
      <c r="M4" s="10">
        <v>0.15</v>
      </c>
      <c r="N4" s="17">
        <f>94.52/100</f>
        <v>0.94519999999999993</v>
      </c>
      <c r="O4">
        <v>6</v>
      </c>
      <c r="P4" s="19">
        <v>0.50700000000000001</v>
      </c>
      <c r="Q4" s="17">
        <v>0.5</v>
      </c>
      <c r="R4" s="19">
        <v>0.33800000000000002</v>
      </c>
      <c r="S4" s="17">
        <v>0.5</v>
      </c>
    </row>
    <row r="5" spans="1:19" x14ac:dyDescent="0.35">
      <c r="A5" t="s">
        <v>87</v>
      </c>
      <c r="B5" s="17">
        <v>1</v>
      </c>
      <c r="C5" s="17">
        <v>0.73</v>
      </c>
      <c r="D5">
        <v>0.95</v>
      </c>
      <c r="E5">
        <v>0.95</v>
      </c>
      <c r="F5">
        <v>22.68</v>
      </c>
      <c r="G5" s="17">
        <v>1</v>
      </c>
      <c r="H5" s="17">
        <v>0.03</v>
      </c>
      <c r="I5">
        <v>1</v>
      </c>
      <c r="J5" s="18">
        <v>1</v>
      </c>
      <c r="K5" s="18">
        <v>0.03</v>
      </c>
      <c r="L5" s="17">
        <f t="shared" si="0"/>
        <v>216.77</v>
      </c>
      <c r="M5" s="10">
        <v>0.18</v>
      </c>
      <c r="N5" s="17">
        <f>94.79/100</f>
        <v>0.94790000000000008</v>
      </c>
      <c r="O5">
        <v>6</v>
      </c>
      <c r="P5" s="19">
        <v>0.65910000000000002</v>
      </c>
      <c r="Q5" s="17">
        <v>0.7</v>
      </c>
      <c r="R5" s="19">
        <v>0.43940000000000007</v>
      </c>
      <c r="S5" s="17">
        <v>0.52</v>
      </c>
    </row>
    <row r="6" spans="1:19" x14ac:dyDescent="0.35">
      <c r="A6" t="s">
        <v>88</v>
      </c>
      <c r="B6" s="17">
        <v>1</v>
      </c>
      <c r="C6" s="17">
        <v>0.73</v>
      </c>
      <c r="D6">
        <v>0.95</v>
      </c>
      <c r="E6">
        <v>0.95</v>
      </c>
      <c r="F6">
        <v>22.75</v>
      </c>
      <c r="G6" s="17">
        <v>1</v>
      </c>
      <c r="H6" s="17">
        <v>0.03</v>
      </c>
      <c r="I6">
        <v>1</v>
      </c>
      <c r="J6" s="18">
        <v>1</v>
      </c>
      <c r="K6" s="18">
        <v>0.03</v>
      </c>
      <c r="L6" s="17">
        <f t="shared" si="0"/>
        <v>229.78</v>
      </c>
      <c r="M6" s="10">
        <v>0.22</v>
      </c>
      <c r="N6" s="17">
        <v>1</v>
      </c>
      <c r="O6">
        <v>6</v>
      </c>
      <c r="P6" s="19">
        <v>0.85683000000000009</v>
      </c>
      <c r="Q6" s="17">
        <v>0.71</v>
      </c>
      <c r="R6" s="19">
        <v>0.57122000000000006</v>
      </c>
      <c r="S6" s="17">
        <v>0.54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3" sqref="C3"/>
    </sheetView>
  </sheetViews>
  <sheetFormatPr baseColWidth="10" defaultColWidth="9.1796875" defaultRowHeight="14.5" x14ac:dyDescent="0.35"/>
  <cols>
    <col min="1" max="1" width="33.36328125" style="5" customWidth="1"/>
    <col min="2" max="2" width="82.54296875" style="5" customWidth="1"/>
    <col min="3" max="3" width="47.453125" customWidth="1"/>
  </cols>
  <sheetData>
    <row r="1" spans="1:3" ht="45.5" customHeight="1" x14ac:dyDescent="0.35">
      <c r="A1" s="1" t="s">
        <v>4</v>
      </c>
      <c r="B1" s="1" t="s">
        <v>5</v>
      </c>
      <c r="C1" s="3" t="s">
        <v>6</v>
      </c>
    </row>
    <row r="2" spans="1:3" x14ac:dyDescent="0.35">
      <c r="A2" t="s">
        <v>62</v>
      </c>
      <c r="B2" t="s">
        <v>63</v>
      </c>
      <c r="C2">
        <v>0</v>
      </c>
    </row>
    <row r="3" spans="1:3" x14ac:dyDescent="0.35">
      <c r="A3" t="s">
        <v>64</v>
      </c>
      <c r="B3" t="s">
        <v>65</v>
      </c>
      <c r="C3">
        <f>+ROUND(PlantillaTotalUsos!$I$3*0.25,0)</f>
        <v>99513044</v>
      </c>
    </row>
    <row r="4" spans="1:3" x14ac:dyDescent="0.35">
      <c r="A4" t="s">
        <v>64</v>
      </c>
      <c r="B4" t="s">
        <v>66</v>
      </c>
      <c r="C4">
        <f>+ROUND(PlantillaTotalUsos!$I$3*0.25,0)</f>
        <v>99513044</v>
      </c>
    </row>
    <row r="5" spans="1:3" x14ac:dyDescent="0.35">
      <c r="A5" t="s">
        <v>64</v>
      </c>
      <c r="B5" t="s">
        <v>67</v>
      </c>
      <c r="C5">
        <f>+ROUND(PlantillaTotalUsos!$I$3*0.25,0)</f>
        <v>99513044</v>
      </c>
    </row>
    <row r="6" spans="1:3" x14ac:dyDescent="0.35">
      <c r="A6" t="s">
        <v>64</v>
      </c>
      <c r="B6" t="s">
        <v>68</v>
      </c>
      <c r="C6">
        <f>+ROUND(PlantillaTotalUsos!$I$3*0.25,0)</f>
        <v>99513044</v>
      </c>
    </row>
    <row r="7" spans="1:3" x14ac:dyDescent="0.35">
      <c r="A7" t="s">
        <v>69</v>
      </c>
      <c r="B7" t="s">
        <v>70</v>
      </c>
      <c r="C7">
        <f>+ROUND(PlantillaTotalUsos!$I$4*0.5,0)</f>
        <v>113156501</v>
      </c>
    </row>
    <row r="8" spans="1:3" x14ac:dyDescent="0.35">
      <c r="A8" t="s">
        <v>69</v>
      </c>
      <c r="B8" t="s">
        <v>71</v>
      </c>
      <c r="C8">
        <f>+ROUND(PlantillaTotalUsos!$I$4*0.5,0)</f>
        <v>113156501</v>
      </c>
    </row>
    <row r="9" spans="1:3" x14ac:dyDescent="0.35">
      <c r="A9" t="s">
        <v>62</v>
      </c>
      <c r="B9" t="s">
        <v>72</v>
      </c>
      <c r="C9">
        <f>+ROUND(PlantillaTotalUsos!$I$5*0.5,0)</f>
        <v>163255572</v>
      </c>
    </row>
    <row r="10" spans="1:3" x14ac:dyDescent="0.35">
      <c r="A10" t="s">
        <v>62</v>
      </c>
      <c r="B10" t="s">
        <v>73</v>
      </c>
      <c r="C10">
        <f>+ROUND(PlantillaTotalUsos!$I$5*0.5,0)</f>
        <v>163255572</v>
      </c>
    </row>
    <row r="11" spans="1:3" x14ac:dyDescent="0.35">
      <c r="A11" t="s">
        <v>64</v>
      </c>
      <c r="B11" t="s">
        <v>74</v>
      </c>
      <c r="C11">
        <v>0</v>
      </c>
    </row>
    <row r="12" spans="1:3" x14ac:dyDescent="0.35">
      <c r="A12" t="s">
        <v>75</v>
      </c>
      <c r="B12" t="s">
        <v>76</v>
      </c>
      <c r="C12">
        <v>0</v>
      </c>
    </row>
    <row r="13" spans="1:3" x14ac:dyDescent="0.35">
      <c r="A13" t="s">
        <v>75</v>
      </c>
      <c r="B13" t="s">
        <v>77</v>
      </c>
      <c r="C13">
        <v>0</v>
      </c>
    </row>
    <row r="14" spans="1:3" x14ac:dyDescent="0.35">
      <c r="A14" t="s">
        <v>75</v>
      </c>
      <c r="B14" t="s">
        <v>78</v>
      </c>
      <c r="C14">
        <v>0</v>
      </c>
    </row>
    <row r="15" spans="1:3" x14ac:dyDescent="0.35">
      <c r="A15" t="s">
        <v>75</v>
      </c>
      <c r="B15" t="s">
        <v>79</v>
      </c>
      <c r="C15">
        <v>63830327</v>
      </c>
    </row>
    <row r="16" spans="1:3" x14ac:dyDescent="0.35">
      <c r="A16" t="s">
        <v>75</v>
      </c>
      <c r="B16" t="s">
        <v>80</v>
      </c>
      <c r="C16">
        <v>133864000</v>
      </c>
    </row>
    <row r="17" spans="1:3" x14ac:dyDescent="0.35">
      <c r="A17" t="s">
        <v>75</v>
      </c>
      <c r="B17" t="s">
        <v>81</v>
      </c>
      <c r="C17">
        <v>60000000</v>
      </c>
    </row>
    <row r="18" spans="1:3" x14ac:dyDescent="0.35">
      <c r="A18" t="s">
        <v>62</v>
      </c>
      <c r="B18" t="s">
        <v>82</v>
      </c>
      <c r="C18">
        <v>266235520</v>
      </c>
    </row>
    <row r="19" spans="1:3" x14ac:dyDescent="0.35">
      <c r="A19" t="s">
        <v>69</v>
      </c>
      <c r="B19" t="s">
        <v>83</v>
      </c>
      <c r="C19">
        <v>15088640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6328125" customWidth="1"/>
    <col min="2" max="2" width="22.90625" customWidth="1"/>
    <col min="3" max="3" width="16.6328125" customWidth="1"/>
    <col min="4" max="4" width="26.81640625" customWidth="1"/>
    <col min="5" max="5" width="18.81640625" customWidth="1"/>
    <col min="6" max="6" width="18.90625" customWidth="1"/>
    <col min="7" max="7" width="21.1796875" customWidth="1"/>
    <col min="8" max="8" width="22.1796875" customWidth="1"/>
  </cols>
  <sheetData>
    <row r="1" spans="1:8" ht="43" customHeight="1" x14ac:dyDescent="0.3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2021-06-01T04:15:15Z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