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Y ROPERO BACCA\Downloads\"/>
    </mc:Choice>
  </mc:AlternateContent>
  <xr:revisionPtr revIDLastSave="0" documentId="13_ncr:1_{5D9E1764-2171-4C04-B5AF-7504249B19A9}" xr6:coauthVersionLast="47" xr6:coauthVersionMax="47" xr10:uidLastSave="{00000000-0000-0000-0000-000000000000}"/>
  <bookViews>
    <workbookView xWindow="-120" yWindow="-120" windowWidth="20730" windowHeight="11160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9" l="1"/>
  <c r="N3" i="9"/>
  <c r="C5" i="4"/>
  <c r="O6" i="9"/>
  <c r="N6" i="9"/>
  <c r="O5" i="9"/>
  <c r="N5" i="9"/>
  <c r="O4" i="9"/>
  <c r="N4" i="9"/>
  <c r="L4" i="9"/>
  <c r="O3" i="9"/>
  <c r="O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2" authorId="0" shapeId="0" xr:uid="{00000000-0006-0000-0000-00000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2" authorId="0" shapeId="0" xr:uid="{00000000-0006-0000-0000-00001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2" authorId="0" shapeId="0" xr:uid="{498360EF-BCCB-4378-A1EE-A2BC8C8615EA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2" authorId="0" shapeId="0" xr:uid="{00000000-0006-0000-0000-00002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3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3" authorId="0" shapeId="0" xr:uid="{00000000-0006-0000-0000-00000B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3" authorId="0" shapeId="0" xr:uid="{1D112989-794F-48D6-BC50-3085D014B321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3" authorId="0" shapeId="0" xr:uid="{44D7772F-888E-43E4-A01E-6EB362190D43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4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4" authorId="0" shapeId="0" xr:uid="{00000000-0006-0000-0000-00000C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4" authorId="0" shapeId="0" xr:uid="{534E1E93-C8BB-4A31-AB08-0FDD90518EC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4" authorId="0" shapeId="0" xr:uid="{800F27ED-20A5-4FE4-9644-19B030387759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5" authorId="0" shapeId="0" xr:uid="{00000000-0006-0000-0000-00000D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5" authorId="0" shapeId="0" xr:uid="{EDF9B31B-ED6C-4E08-A0AF-B6359A91FD74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5" authorId="0" shapeId="0" xr:uid="{C165ED87-FE36-4B57-BD03-C19F12094235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6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 xr:uid="{00000000-0006-0000-0000-00000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6" authorId="0" shapeId="0" xr:uid="{F838FC13-ADF8-46B0-B611-7785C7F60246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6" authorId="0" shapeId="0" xr:uid="{6E521F5C-5D86-444C-9229-D551BC863A32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6" authorId="0" shapeId="0" xr:uid="{00000000-0006-0000-0000-00002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7" authorId="0" shapeId="0" xr:uid="{00000000-0006-0000-0000-000006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7" authorId="0" shapeId="0" xr:uid="{00000000-0006-0000-0000-00000E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7" authorId="0" shapeId="0" xr:uid="{B9D58399-FAD3-4667-9726-31F89756AAD2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7" authorId="0" shapeId="0" xr:uid="{6E0224C9-387A-4BCB-BAA7-D1239D561F5C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8" authorId="0" shapeId="0" xr:uid="{00000000-0006-0000-0000-000007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8" authorId="0" shapeId="0" xr:uid="{00000000-0006-0000-0000-00000F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8" authorId="0" shapeId="0" xr:uid="{082939CE-A71D-450B-90CF-CE5AAE8F4C87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8" authorId="0" shapeId="0" xr:uid="{4E9216F1-C5FD-4270-9141-B559A448E7C3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9" authorId="0" shapeId="0" xr:uid="{00000000-0006-0000-0000-000010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9" authorId="0" shapeId="0" xr:uid="{60791E78-DDDD-4662-8405-5F1A670B477E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9" authorId="0" shapeId="0" xr:uid="{8940CB74-372D-46F2-994D-F0D454229352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0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 xr:uid="{00000000-0006-0000-0000-00000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0" authorId="0" shapeId="0" xr:uid="{FFF5EB25-0C3A-4F4F-B15D-F711DBA6B6D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0" authorId="0" shapeId="0" xr:uid="{8C633071-3C54-4F2D-9AC5-0DF62148DAE3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10" authorId="0" shapeId="0" xr:uid="{00000000-0006-0000-0000-00002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3" authorId="0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14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4" authorId="0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N2" authorId="0" shapeId="0" xr:uid="{00000000-0006-0000-0200-000009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N3" authorId="0" shapeId="0" xr:uid="{00000000-0006-0000-0200-00000A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N4" authorId="0" shapeId="0" xr:uid="{00000000-0006-0000-0200-00000B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N5" authorId="0" shapeId="0" xr:uid="{00000000-0006-0000-0200-00000C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N6" authorId="0" shapeId="0" xr:uid="{00000000-0006-0000-0200-00000D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3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7" authorId="0" shapeId="0" xr:uid="{D00416EE-E3FC-4103-960F-E7A63F537928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8" authorId="0" shapeId="0" xr:uid="{331779A8-F066-4EC4-A7F6-F23058AC3E78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9" authorId="0" shapeId="0" xr:uid="{1AF1E6C4-1EDC-4407-AABE-72AB11530EA8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 xr:uid="{479A694F-7673-45A8-B842-441D8DFC1B4F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1" authorId="0" shapeId="0" xr:uid="{6503B50C-E21B-46FE-AEC3-A4D3323E6D66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2" authorId="0" shapeId="0" xr:uid="{F72775E6-882B-46A4-B732-0634B81D383C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3" authorId="0" shapeId="0" xr:uid="{A5F45427-1FA4-4843-BF31-8B1C820571C9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4" authorId="0" shapeId="0" xr:uid="{96BB4A1F-826C-41EA-9D58-42237EE87CED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5" authorId="0" shapeId="0" xr:uid="{49330371-27FC-4271-BDD9-CF7E17C12DE8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6" authorId="0" shapeId="0" xr:uid="{A862FA76-ECDF-41CF-887A-F48EA07A2E0D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7" authorId="0" shapeId="0" xr:uid="{BD757114-06E2-4080-B0FC-FAA61C817FBA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8" authorId="0" shapeId="0" xr:uid="{028AD2C5-9788-49CE-844F-29C1A205C407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9" authorId="0" shapeId="0" xr:uid="{43689E92-5398-466B-875E-307861183CCE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sharedStrings.xml><?xml version="1.0" encoding="utf-8"?>
<sst xmlns="http://schemas.openxmlformats.org/spreadsheetml/2006/main" count="175" uniqueCount="89">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</sst>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_-* #,##0_-;\-* #,##0_-;_-* &quot;-&quot;??_-;_-@_-"/>
    <numFmt numFmtId="166" formatCode="0.0000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/>
    <xf numFmtId="41" fontId="3" fillId="0" borderId="0"/>
    <xf numFmtId="9" fontId="3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10" fontId="0" fillId="0" borderId="1" xfId="3" applyNumberFormat="1" applyFont="1" applyBorder="1"/>
    <xf numFmtId="1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165" fontId="0" fillId="0" borderId="1" xfId="1" applyNumberFormat="1" applyFont="1" applyBorder="1"/>
    <xf numFmtId="0" fontId="0" fillId="11" borderId="0" xfId="0" applyFill="1"/>
    <xf numFmtId="166" fontId="0" fillId="11" borderId="0" xfId="0" applyNumberFormat="1" applyFill="1"/>
    <xf numFmtId="2" fontId="0" fillId="11" borderId="0" xfId="0" applyNumberFormat="1" applyFill="1"/>
    <xf numFmtId="1" fontId="0" fillId="11" borderId="0" xfId="0" applyNumberFormat="1" applyFill="1"/>
    <xf numFmtId="2" fontId="0" fillId="0" borderId="1" xfId="2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E80A7065-A4FB-4898-9CAE-3D1EDAF84D1E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91" name="202" hidden="1">
          <a:extLst>
            <a:ext uri="{FF2B5EF4-FFF2-40B4-BE49-F238E27FC236}">
              <a16:creationId xmlns:a16="http://schemas.microsoft.com/office/drawing/2014/main" id="{75E87CD9-B08B-4D0F-8E9F-52BEB080536A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D15" sqref="D15"/>
    </sheetView>
  </sheetViews>
  <sheetFormatPr baseColWidth="10" defaultColWidth="9.28515625" defaultRowHeight="15" x14ac:dyDescent="0.25"/>
  <cols>
    <col min="1" max="1" width="60.5703125" style="6" customWidth="1"/>
    <col min="2" max="3" width="15.7109375" bestFit="1" customWidth="1"/>
    <col min="4" max="4" width="9.85546875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21">
        <v>0</v>
      </c>
      <c r="C2" s="21">
        <v>0</v>
      </c>
      <c r="D2" s="21">
        <v>0</v>
      </c>
      <c r="E2" s="21">
        <v>0</v>
      </c>
      <c r="F2" s="18"/>
    </row>
    <row r="3" spans="1:8" x14ac:dyDescent="0.25">
      <c r="A3" t="s">
        <v>36</v>
      </c>
      <c r="B3" s="20">
        <v>350954152</v>
      </c>
      <c r="C3" s="20">
        <v>63381011</v>
      </c>
      <c r="D3" s="21">
        <v>0</v>
      </c>
      <c r="E3" s="21">
        <v>0</v>
      </c>
      <c r="F3" t="s">
        <v>56</v>
      </c>
      <c r="H3" t="s">
        <v>56</v>
      </c>
    </row>
    <row r="4" spans="1:8" x14ac:dyDescent="0.25">
      <c r="A4" t="s">
        <v>37</v>
      </c>
      <c r="B4" s="20">
        <v>205611569</v>
      </c>
      <c r="C4" s="20">
        <v>17085100</v>
      </c>
      <c r="D4" s="21">
        <v>0</v>
      </c>
      <c r="E4" s="21">
        <v>0</v>
      </c>
      <c r="F4" t="s">
        <v>56</v>
      </c>
      <c r="H4" t="s">
        <v>56</v>
      </c>
    </row>
    <row r="5" spans="1:8" x14ac:dyDescent="0.25">
      <c r="A5" t="s">
        <v>38</v>
      </c>
      <c r="B5" s="22">
        <v>523728214</v>
      </c>
      <c r="C5" s="20">
        <v>70525692</v>
      </c>
      <c r="D5" s="21">
        <v>0</v>
      </c>
      <c r="E5" s="21">
        <v>0</v>
      </c>
      <c r="F5" t="s">
        <v>54</v>
      </c>
      <c r="G5" t="s">
        <v>56</v>
      </c>
      <c r="H5" t="s">
        <v>56</v>
      </c>
    </row>
    <row r="6" spans="1:8" x14ac:dyDescent="0.25">
      <c r="A6" t="s">
        <v>39</v>
      </c>
      <c r="B6" s="21">
        <v>0</v>
      </c>
      <c r="C6" s="21">
        <v>0</v>
      </c>
      <c r="D6" s="21">
        <v>0</v>
      </c>
      <c r="E6" s="21">
        <v>0</v>
      </c>
      <c r="F6" s="18"/>
    </row>
    <row r="7" spans="1:8" x14ac:dyDescent="0.25">
      <c r="A7" t="s">
        <v>40</v>
      </c>
      <c r="B7" s="20">
        <v>350954152</v>
      </c>
      <c r="C7" s="20">
        <v>411756397</v>
      </c>
      <c r="D7" s="21">
        <v>0</v>
      </c>
      <c r="E7" s="21">
        <v>0</v>
      </c>
      <c r="F7" t="s">
        <v>56</v>
      </c>
      <c r="H7" t="s">
        <v>56</v>
      </c>
    </row>
    <row r="8" spans="1:8" x14ac:dyDescent="0.25">
      <c r="A8" t="s">
        <v>41</v>
      </c>
      <c r="B8" s="20">
        <v>348114377</v>
      </c>
      <c r="C8" s="20">
        <v>218243603</v>
      </c>
      <c r="D8" s="21">
        <v>0</v>
      </c>
      <c r="E8" s="21">
        <v>0</v>
      </c>
      <c r="F8" t="s">
        <v>56</v>
      </c>
      <c r="H8" t="s">
        <v>56</v>
      </c>
    </row>
    <row r="9" spans="1:8" x14ac:dyDescent="0.25">
      <c r="A9" t="s">
        <v>42</v>
      </c>
      <c r="B9" s="22">
        <v>559074532</v>
      </c>
      <c r="C9" s="20">
        <v>98572847</v>
      </c>
      <c r="D9" s="21">
        <v>0</v>
      </c>
      <c r="E9" s="21">
        <v>0</v>
      </c>
      <c r="F9" t="s">
        <v>54</v>
      </c>
      <c r="G9" t="s">
        <v>56</v>
      </c>
      <c r="H9" t="s">
        <v>56</v>
      </c>
    </row>
    <row r="10" spans="1:8" x14ac:dyDescent="0.25">
      <c r="A10" t="s">
        <v>43</v>
      </c>
      <c r="B10" s="21">
        <v>0</v>
      </c>
      <c r="C10" s="21">
        <v>0</v>
      </c>
      <c r="D10" s="21">
        <v>0</v>
      </c>
      <c r="E10" s="21">
        <v>0</v>
      </c>
      <c r="F10" s="18"/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B18" sqref="B18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  <col min="7" max="7" width="12.140625" bestFit="1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1">
        <v>0</v>
      </c>
      <c r="C2" s="11">
        <v>0</v>
      </c>
      <c r="D2" s="11">
        <v>0</v>
      </c>
      <c r="E2" s="11">
        <v>0</v>
      </c>
    </row>
    <row r="3" spans="1:5" x14ac:dyDescent="0.25">
      <c r="A3" t="s">
        <v>45</v>
      </c>
      <c r="B3" s="11">
        <v>0</v>
      </c>
      <c r="C3" s="11">
        <v>0</v>
      </c>
      <c r="D3" s="11">
        <v>0</v>
      </c>
      <c r="E3" s="11">
        <v>0</v>
      </c>
    </row>
    <row r="4" spans="1:5" x14ac:dyDescent="0.25">
      <c r="A4" t="s">
        <v>46</v>
      </c>
      <c r="B4" s="11">
        <v>0</v>
      </c>
      <c r="C4" s="11">
        <v>0</v>
      </c>
      <c r="D4" s="11">
        <v>0</v>
      </c>
      <c r="E4" s="11">
        <v>0</v>
      </c>
    </row>
    <row r="5" spans="1:5" x14ac:dyDescent="0.25">
      <c r="A5" t="s">
        <v>47</v>
      </c>
      <c r="B5" s="11">
        <v>0</v>
      </c>
      <c r="C5" s="11">
        <v>0</v>
      </c>
      <c r="D5" s="11">
        <v>0</v>
      </c>
      <c r="E5" s="11">
        <v>0</v>
      </c>
    </row>
    <row r="6" spans="1:5" x14ac:dyDescent="0.25">
      <c r="A6" t="s">
        <v>48</v>
      </c>
      <c r="B6" s="11">
        <v>0</v>
      </c>
      <c r="C6" s="11">
        <v>0</v>
      </c>
      <c r="D6" s="11">
        <v>0</v>
      </c>
      <c r="E6" s="11">
        <v>0</v>
      </c>
    </row>
    <row r="7" spans="1:5" x14ac:dyDescent="0.25">
      <c r="A7" t="s">
        <v>49</v>
      </c>
      <c r="B7" s="11">
        <v>0</v>
      </c>
      <c r="C7" s="11">
        <v>0</v>
      </c>
      <c r="D7" s="11">
        <v>0</v>
      </c>
      <c r="E7" s="11">
        <v>0</v>
      </c>
    </row>
    <row r="8" spans="1:5" x14ac:dyDescent="0.25">
      <c r="A8" t="s">
        <v>50</v>
      </c>
      <c r="B8" s="11">
        <v>0</v>
      </c>
      <c r="C8" s="11">
        <v>0</v>
      </c>
      <c r="D8" s="11">
        <v>0</v>
      </c>
      <c r="E8" s="11">
        <v>0</v>
      </c>
    </row>
    <row r="9" spans="1:5" x14ac:dyDescent="0.25">
      <c r="A9" t="s">
        <v>51</v>
      </c>
      <c r="B9" s="11">
        <v>0</v>
      </c>
      <c r="C9" s="11">
        <v>0</v>
      </c>
      <c r="D9" s="11">
        <v>0</v>
      </c>
      <c r="E9" s="11">
        <v>0</v>
      </c>
    </row>
    <row r="10" spans="1:5" x14ac:dyDescent="0.25">
      <c r="A10" t="s">
        <v>52</v>
      </c>
      <c r="B10" s="11">
        <v>0</v>
      </c>
      <c r="C10" s="11">
        <v>0</v>
      </c>
      <c r="D10" s="11">
        <v>0</v>
      </c>
      <c r="E10" s="11">
        <v>0</v>
      </c>
    </row>
    <row r="11" spans="1:5" x14ac:dyDescent="0.25">
      <c r="A11" t="s">
        <v>53</v>
      </c>
      <c r="B11" s="11">
        <v>0</v>
      </c>
      <c r="C11" s="11">
        <v>0</v>
      </c>
      <c r="D11" s="11">
        <v>0</v>
      </c>
      <c r="E11" s="11">
        <v>0</v>
      </c>
    </row>
    <row r="12" spans="1:5" x14ac:dyDescent="0.25">
      <c r="A12" t="s">
        <v>54</v>
      </c>
      <c r="B12" s="12">
        <v>115832930</v>
      </c>
      <c r="C12" s="11">
        <v>0</v>
      </c>
      <c r="D12" s="11">
        <v>0</v>
      </c>
      <c r="E12" s="11">
        <v>0</v>
      </c>
    </row>
    <row r="13" spans="1:5" x14ac:dyDescent="0.25">
      <c r="A13" t="s">
        <v>55</v>
      </c>
      <c r="B13" s="23">
        <v>0</v>
      </c>
      <c r="C13" s="20">
        <v>841279325</v>
      </c>
      <c r="D13" s="11">
        <v>0</v>
      </c>
      <c r="E13" s="11">
        <v>0</v>
      </c>
    </row>
    <row r="14" spans="1:5" x14ac:dyDescent="0.25">
      <c r="A14" t="s">
        <v>56</v>
      </c>
      <c r="B14" s="20">
        <v>1258143061</v>
      </c>
      <c r="C14" s="20">
        <v>728572847</v>
      </c>
      <c r="D14" s="11">
        <v>0</v>
      </c>
      <c r="E14" s="11">
        <v>0</v>
      </c>
    </row>
    <row r="15" spans="1:5" x14ac:dyDescent="0.25">
      <c r="A15" t="s">
        <v>57</v>
      </c>
      <c r="B15" s="11">
        <v>0</v>
      </c>
      <c r="C15" s="11">
        <v>0</v>
      </c>
      <c r="D15" s="11">
        <v>0</v>
      </c>
      <c r="E15" s="11">
        <v>0</v>
      </c>
    </row>
    <row r="16" spans="1:5" x14ac:dyDescent="0.25">
      <c r="A16" t="s">
        <v>58</v>
      </c>
      <c r="B16" s="11">
        <v>0</v>
      </c>
      <c r="C16" s="11">
        <v>0</v>
      </c>
      <c r="D16" s="11">
        <v>0</v>
      </c>
      <c r="E16" s="11">
        <v>0</v>
      </c>
    </row>
    <row r="17" spans="1:5" x14ac:dyDescent="0.25">
      <c r="A17" t="s">
        <v>59</v>
      </c>
      <c r="B17" s="11">
        <v>0</v>
      </c>
      <c r="C17" s="11">
        <v>0</v>
      </c>
      <c r="D17" s="11">
        <v>0</v>
      </c>
      <c r="E17" s="11">
        <v>0</v>
      </c>
    </row>
    <row r="18" spans="1:5" x14ac:dyDescent="0.25">
      <c r="A18" t="s">
        <v>60</v>
      </c>
      <c r="B18" s="11">
        <v>0</v>
      </c>
      <c r="C18" s="11">
        <v>0</v>
      </c>
      <c r="D18" s="11">
        <v>0</v>
      </c>
      <c r="E18" s="11">
        <v>0</v>
      </c>
    </row>
    <row r="19" spans="1:5" x14ac:dyDescent="0.25">
      <c r="A19" t="s">
        <v>61</v>
      </c>
      <c r="B19" s="11">
        <v>0</v>
      </c>
      <c r="C19" s="11">
        <v>0</v>
      </c>
      <c r="D19" s="11">
        <v>0</v>
      </c>
      <c r="E19" s="11">
        <v>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zoomScale="90" zoomScaleNormal="90" workbookViewId="0">
      <selection activeCell="N14" sqref="N14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3">
        <v>0.98</v>
      </c>
      <c r="C2" s="13">
        <v>0.17</v>
      </c>
      <c r="D2" s="14">
        <v>0.29199999999999998</v>
      </c>
      <c r="E2" s="14">
        <v>0.33</v>
      </c>
      <c r="F2" s="15">
        <v>23.4</v>
      </c>
      <c r="G2" s="13">
        <v>0.77</v>
      </c>
      <c r="H2" s="13">
        <v>0.11</v>
      </c>
      <c r="I2" s="14">
        <v>0.9</v>
      </c>
      <c r="J2" s="13">
        <v>1</v>
      </c>
      <c r="K2" s="13">
        <v>0</v>
      </c>
      <c r="L2" s="16">
        <v>4463.21</v>
      </c>
      <c r="M2" s="13">
        <v>0</v>
      </c>
      <c r="N2" s="19">
        <f>380/4220</f>
        <v>9.004739336492891E-2</v>
      </c>
      <c r="O2" s="15">
        <f>((60*60*60*24*30)/1000)-(4000*20)</f>
        <v>75520</v>
      </c>
      <c r="P2" s="13">
        <v>0</v>
      </c>
      <c r="Q2" s="13">
        <v>0</v>
      </c>
      <c r="R2" s="13">
        <v>0.33329999999999999</v>
      </c>
      <c r="S2" s="13">
        <v>0.2</v>
      </c>
    </row>
    <row r="3" spans="1:19" x14ac:dyDescent="0.25">
      <c r="A3" t="s">
        <v>85</v>
      </c>
      <c r="B3" s="13">
        <v>0.97929999999999995</v>
      </c>
      <c r="C3" s="13">
        <v>0.17730000000000001</v>
      </c>
      <c r="D3" s="13">
        <v>0.14199999999999999</v>
      </c>
      <c r="E3" s="13">
        <v>0.13500000000000001</v>
      </c>
      <c r="F3" s="15">
        <v>23.4</v>
      </c>
      <c r="G3" s="13">
        <v>0.96209999999999996</v>
      </c>
      <c r="H3" s="13">
        <v>0.1497</v>
      </c>
      <c r="I3" s="13">
        <v>0.92</v>
      </c>
      <c r="J3" s="13">
        <v>0.92369999999999997</v>
      </c>
      <c r="K3" s="13">
        <v>0</v>
      </c>
      <c r="L3" s="15">
        <v>4288.47</v>
      </c>
      <c r="M3" s="13">
        <v>0</v>
      </c>
      <c r="N3" s="19">
        <f>380/4220</f>
        <v>9.004739336492891E-2</v>
      </c>
      <c r="O3" s="15">
        <f>((60*60*60*24*30)/1000)-(4220*20)</f>
        <v>71120</v>
      </c>
      <c r="P3" s="13">
        <v>0.3</v>
      </c>
      <c r="Q3" s="13">
        <v>0</v>
      </c>
      <c r="R3" s="13">
        <v>0.67</v>
      </c>
      <c r="S3" s="13">
        <v>0.4</v>
      </c>
    </row>
    <row r="4" spans="1:19" x14ac:dyDescent="0.25">
      <c r="A4" t="s">
        <v>86</v>
      </c>
      <c r="B4" s="13">
        <v>0.98</v>
      </c>
      <c r="C4" s="13">
        <v>0.22</v>
      </c>
      <c r="D4" s="13">
        <v>4.4999999999999998E-2</v>
      </c>
      <c r="E4" s="13">
        <v>4.4999999999999998E-2</v>
      </c>
      <c r="F4" s="15">
        <v>23.4</v>
      </c>
      <c r="G4" s="13">
        <v>0.96699999999999997</v>
      </c>
      <c r="H4" s="13">
        <v>0.155</v>
      </c>
      <c r="I4" s="13">
        <v>0.93</v>
      </c>
      <c r="J4" s="13">
        <v>0.93</v>
      </c>
      <c r="K4" s="13">
        <v>0.1</v>
      </c>
      <c r="L4" s="15">
        <f>2278.01*2</f>
        <v>4556.0200000000004</v>
      </c>
      <c r="M4" s="13">
        <v>0.1</v>
      </c>
      <c r="N4" s="19">
        <f>(400+380)/4220</f>
        <v>0.18483412322274881</v>
      </c>
      <c r="O4" s="15">
        <f>((60*60*60*24*30)/1000)-(4400*20)</f>
        <v>67520</v>
      </c>
      <c r="P4" s="13">
        <v>0.6</v>
      </c>
      <c r="Q4" s="13">
        <v>0</v>
      </c>
      <c r="R4" s="13">
        <v>0.7</v>
      </c>
      <c r="S4" s="13">
        <v>0.6</v>
      </c>
    </row>
    <row r="5" spans="1:19" x14ac:dyDescent="0.25">
      <c r="A5" t="s">
        <v>87</v>
      </c>
      <c r="B5" s="13">
        <v>0.98199999999999998</v>
      </c>
      <c r="C5" s="13">
        <v>0.25</v>
      </c>
      <c r="D5" s="13">
        <v>4.4999999999999998E-2</v>
      </c>
      <c r="E5" s="13">
        <v>4.4999999999999998E-2</v>
      </c>
      <c r="F5" s="15">
        <v>23.4</v>
      </c>
      <c r="G5" s="13">
        <v>0.96899999999999997</v>
      </c>
      <c r="H5" s="13">
        <v>0.16</v>
      </c>
      <c r="I5" s="13">
        <v>0.94</v>
      </c>
      <c r="J5" s="13">
        <v>0.93799999999999994</v>
      </c>
      <c r="K5" s="13">
        <v>0.12</v>
      </c>
      <c r="L5">
        <v>182.24080000000001</v>
      </c>
      <c r="M5" s="13">
        <v>0.15</v>
      </c>
      <c r="N5" s="19">
        <f>1200/4220</f>
        <v>0.28436018957345971</v>
      </c>
      <c r="O5" s="15">
        <f>((60*60*60*24*30)/1000)-(4600*20)</f>
        <v>63520</v>
      </c>
      <c r="P5" s="13">
        <v>0.75</v>
      </c>
      <c r="Q5" s="13">
        <v>0</v>
      </c>
      <c r="R5" s="13">
        <v>0.72</v>
      </c>
      <c r="S5" s="13">
        <v>0.7</v>
      </c>
    </row>
    <row r="6" spans="1:19" x14ac:dyDescent="0.25">
      <c r="A6" t="s">
        <v>88</v>
      </c>
      <c r="B6" s="13">
        <v>0.98399999999999999</v>
      </c>
      <c r="C6" s="13">
        <v>0.3</v>
      </c>
      <c r="D6" s="13">
        <v>4.4999999999999998E-2</v>
      </c>
      <c r="E6" s="13">
        <v>4.4999999999999998E-2</v>
      </c>
      <c r="F6" s="15">
        <v>23.4</v>
      </c>
      <c r="G6" s="13">
        <v>0.97</v>
      </c>
      <c r="H6" s="13">
        <v>0.17</v>
      </c>
      <c r="I6" s="13">
        <v>0.95</v>
      </c>
      <c r="J6" s="13">
        <v>0.94</v>
      </c>
      <c r="K6" s="13">
        <v>0.15</v>
      </c>
      <c r="L6">
        <v>7.2896320000000001</v>
      </c>
      <c r="M6" s="13">
        <v>0.2</v>
      </c>
      <c r="N6" s="19">
        <f>1600/4220</f>
        <v>0.37914691943127959</v>
      </c>
      <c r="O6" s="15">
        <f>((60*60*60*24*30)/1000)-(4900*20)</f>
        <v>57520</v>
      </c>
      <c r="P6" s="13">
        <v>0.9</v>
      </c>
      <c r="Q6" s="13">
        <v>0</v>
      </c>
      <c r="R6" s="13">
        <v>0.74</v>
      </c>
      <c r="S6" s="13">
        <v>0.75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C7" sqref="C7:C19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7">
        <v>74982652</v>
      </c>
    </row>
    <row r="3" spans="1:3" x14ac:dyDescent="0.25">
      <c r="A3" t="s">
        <v>64</v>
      </c>
      <c r="B3" t="s">
        <v>65</v>
      </c>
      <c r="C3" s="18">
        <v>0</v>
      </c>
    </row>
    <row r="4" spans="1:3" x14ac:dyDescent="0.25">
      <c r="A4" t="s">
        <v>64</v>
      </c>
      <c r="B4" t="s">
        <v>66</v>
      </c>
      <c r="C4" s="17">
        <v>15000000000</v>
      </c>
    </row>
    <row r="5" spans="1:3" x14ac:dyDescent="0.25">
      <c r="A5" t="s">
        <v>64</v>
      </c>
      <c r="B5" t="s">
        <v>67</v>
      </c>
      <c r="C5" s="17">
        <f>17771465145</f>
        <v>17771465145</v>
      </c>
    </row>
    <row r="6" spans="1:3" x14ac:dyDescent="0.25">
      <c r="A6" t="s">
        <v>64</v>
      </c>
      <c r="B6" t="s">
        <v>68</v>
      </c>
      <c r="C6" s="18">
        <v>0</v>
      </c>
    </row>
    <row r="7" spans="1:3" x14ac:dyDescent="0.25">
      <c r="A7" t="s">
        <v>69</v>
      </c>
      <c r="B7" t="s">
        <v>70</v>
      </c>
      <c r="C7" s="18">
        <v>0</v>
      </c>
    </row>
    <row r="8" spans="1:3" x14ac:dyDescent="0.25">
      <c r="A8" t="s">
        <v>69</v>
      </c>
      <c r="B8" t="s">
        <v>71</v>
      </c>
      <c r="C8" s="18">
        <v>0</v>
      </c>
    </row>
    <row r="9" spans="1:3" x14ac:dyDescent="0.25">
      <c r="A9" t="s">
        <v>62</v>
      </c>
      <c r="B9" t="s">
        <v>72</v>
      </c>
      <c r="C9" s="18">
        <v>0</v>
      </c>
    </row>
    <row r="10" spans="1:3" x14ac:dyDescent="0.25">
      <c r="A10" t="s">
        <v>62</v>
      </c>
      <c r="B10" t="s">
        <v>73</v>
      </c>
      <c r="C10" s="18">
        <v>0</v>
      </c>
    </row>
    <row r="11" spans="1:3" x14ac:dyDescent="0.25">
      <c r="A11" t="s">
        <v>64</v>
      </c>
      <c r="B11" t="s">
        <v>74</v>
      </c>
      <c r="C11" s="18">
        <v>0</v>
      </c>
    </row>
    <row r="12" spans="1:3" x14ac:dyDescent="0.25">
      <c r="A12" t="s">
        <v>75</v>
      </c>
      <c r="B12" t="s">
        <v>76</v>
      </c>
      <c r="C12" s="18">
        <v>0</v>
      </c>
    </row>
    <row r="13" spans="1:3" x14ac:dyDescent="0.25">
      <c r="A13" t="s">
        <v>75</v>
      </c>
      <c r="B13" t="s">
        <v>77</v>
      </c>
      <c r="C13" s="18">
        <v>0</v>
      </c>
    </row>
    <row r="14" spans="1:3" x14ac:dyDescent="0.25">
      <c r="A14" t="s">
        <v>75</v>
      </c>
      <c r="B14" t="s">
        <v>78</v>
      </c>
      <c r="C14" s="18">
        <v>0</v>
      </c>
    </row>
    <row r="15" spans="1:3" x14ac:dyDescent="0.25">
      <c r="A15" t="s">
        <v>75</v>
      </c>
      <c r="B15" t="s">
        <v>79</v>
      </c>
      <c r="C15" s="18">
        <v>0</v>
      </c>
    </row>
    <row r="16" spans="1:3" x14ac:dyDescent="0.25">
      <c r="A16" t="s">
        <v>75</v>
      </c>
      <c r="B16" t="s">
        <v>80</v>
      </c>
      <c r="C16" s="18">
        <v>0</v>
      </c>
    </row>
    <row r="17" spans="1:3" x14ac:dyDescent="0.25">
      <c r="A17" t="s">
        <v>75</v>
      </c>
      <c r="B17" t="s">
        <v>81</v>
      </c>
      <c r="C17" s="18">
        <v>0</v>
      </c>
    </row>
    <row r="18" spans="1:3" x14ac:dyDescent="0.25">
      <c r="A18" t="s">
        <v>62</v>
      </c>
      <c r="B18" t="s">
        <v>82</v>
      </c>
      <c r="C18" s="18">
        <v>0</v>
      </c>
    </row>
    <row r="19" spans="1:3" x14ac:dyDescent="0.25">
      <c r="A19" t="s">
        <v>69</v>
      </c>
      <c r="B19" t="s">
        <v>83</v>
      </c>
      <c r="C19" s="18">
        <v>0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ANTONY ROPERO BACCA</cp:lastModifiedBy>
  <dcterms:created xsi:type="dcterms:W3CDTF">2020-03-24T17:16:45Z</dcterms:created>
  <dcterms:modified xsi:type="dcterms:W3CDTF">2021-09-16T20:44:25Z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