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2021\RISARALDA CALDAS\SINAS\"/>
    </mc:Choice>
  </mc:AlternateContent>
  <bookViews>
    <workbookView xWindow="0" yWindow="0" windowWidth="20400" windowHeight="7665" tabRatio="621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PlantillaTotalUsos!$A$2:$A$8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4" l="1"/>
  <c r="C4" i="4"/>
  <c r="C3" i="4"/>
  <c r="C6" i="4"/>
  <c r="C7" i="4"/>
  <c r="C16" i="5"/>
  <c r="D9" i="5"/>
  <c r="E2" i="3"/>
  <c r="E9" i="5"/>
  <c r="C9" i="5"/>
  <c r="D3" i="5"/>
  <c r="E3" i="5"/>
  <c r="D4" i="5"/>
  <c r="E4" i="5"/>
  <c r="D5" i="5"/>
  <c r="E5" i="5"/>
  <c r="D6" i="5"/>
  <c r="E6" i="5"/>
  <c r="D7" i="5"/>
  <c r="E7" i="5"/>
  <c r="D8" i="5"/>
  <c r="E8" i="5"/>
  <c r="D2" i="5"/>
  <c r="E2" i="5"/>
  <c r="E14" i="3"/>
  <c r="C14" i="3"/>
  <c r="B9" i="3"/>
  <c r="B14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rgb="FF000000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rgb="FF000000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rgb="FF000000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rgb="FF000000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rgb="FF000000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rgb="FF000000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<sst xmlns="http://schemas.openxmlformats.org/spreadsheetml/2006/main" count="152" uniqueCount="90">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</sst>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\ * #,##0.00_);_(&quot;$&quot;\ * \(#,##0.00\);_(&quot;$&quot;\ 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000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Alignment="0"/>
    <xf numFmtId="44" fontId="3" fillId="0" borderId="0" applyFon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0" applyNumberFormat="1"/>
    <xf numFmtId="10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horizontal="center"/>
    </xf>
    <xf numFmtId="3" fontId="0" fillId="0" borderId="0" xfId="0" applyNumberFormat="1"/>
    <xf numFmtId="2" fontId="0" fillId="0" borderId="0" xfId="0" applyNumberFormat="1"/>
    <xf numFmtId="0" fontId="1" fillId="3" borderId="2" xfId="0" applyFont="1" applyFill="1" applyBorder="1" applyAlignment="1">
      <alignment horizontal="center" vertical="center" wrapText="1"/>
    </xf>
    <xf numFmtId="1" fontId="0" fillId="0" borderId="0" xfId="0" applyNumberFormat="1" applyFont="1" applyBorder="1"/>
    <xf numFmtId="1" fontId="4" fillId="0" borderId="0" xfId="0" applyNumberFormat="1" applyFont="1" applyBorder="1" applyAlignment="1">
      <alignment vertical="top" wrapText="1" readingOrder="1"/>
    </xf>
    <xf numFmtId="1" fontId="0" fillId="0" borderId="0" xfId="0" applyNumberFormat="1" applyBorder="1"/>
    <xf numFmtId="1" fontId="0" fillId="0" borderId="0" xfId="0" applyNumberFormat="1" applyFont="1" applyBorder="1" applyAlignment="1">
      <alignment horizontal="right" vertical="center" wrapText="1"/>
    </xf>
    <xf numFmtId="2" fontId="0" fillId="0" borderId="0" xfId="0" applyNumberFormat="1" applyFill="1" applyBorder="1"/>
    <xf numFmtId="0" fontId="5" fillId="0" borderId="0" xfId="0" applyFont="1"/>
    <xf numFmtId="1" fontId="5" fillId="0" borderId="0" xfId="1" applyNumberFormat="1" applyFont="1"/>
    <xf numFmtId="1" fontId="5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F6E48E64-D3BF-4E4F-BC02-1C4BBC731EA5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%20acer/Downloads/21161761645K212410-12202016276740769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pag 1"/>
    </sheetNames>
    <sheetDataSet>
      <sheetData sheetId="0">
        <row r="98">
          <cell r="F98">
            <v>2615900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75" zoomScaleNormal="75" workbookViewId="0">
      <selection activeCell="E5" sqref="E5"/>
    </sheetView>
  </sheetViews>
  <sheetFormatPr baseColWidth="10" defaultColWidth="9.140625" defaultRowHeight="15" x14ac:dyDescent="0.25"/>
  <cols>
    <col min="1" max="1" width="68.42578125" style="6" customWidth="1"/>
    <col min="2" max="2" width="14.42578125" customWidth="1"/>
    <col min="3" max="3" width="14.42578125" bestFit="1" customWidth="1"/>
    <col min="4" max="4" width="16.5703125" customWidth="1"/>
    <col min="5" max="5" width="15.7109375" customWidth="1"/>
    <col min="6" max="6" width="53.7109375" customWidth="1"/>
    <col min="7" max="7" width="47.140625" customWidth="1"/>
    <col min="8" max="8" width="28.85546875" customWidth="1"/>
  </cols>
  <sheetData>
    <row r="1" spans="1:8" ht="35.450000000000003" customHeight="1" x14ac:dyDescent="0.25">
      <c r="A1" s="1" t="s">
        <v>33</v>
      </c>
      <c r="B1" s="17" t="s">
        <v>0</v>
      </c>
      <c r="C1" s="17" t="s">
        <v>1</v>
      </c>
      <c r="D1" s="17" t="s">
        <v>2</v>
      </c>
      <c r="E1" s="17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36</v>
      </c>
      <c r="B2" s="18">
        <v>145266855</v>
      </c>
      <c r="C2" s="19">
        <v>169046080</v>
      </c>
      <c r="D2" s="20">
        <f>+C2*1.04</f>
        <v>175807923.20000002</v>
      </c>
      <c r="E2" s="20">
        <f>+D2*1.04</f>
        <v>182840240.12800002</v>
      </c>
      <c r="F2" t="s">
        <v>56</v>
      </c>
    </row>
    <row r="3" spans="1:8" x14ac:dyDescent="0.25">
      <c r="A3" t="s">
        <v>37</v>
      </c>
      <c r="B3" s="18">
        <v>53575038</v>
      </c>
      <c r="C3" s="19">
        <v>62075815</v>
      </c>
      <c r="D3" s="20">
        <f t="shared" ref="D3:E6" si="0">+C3*1.04</f>
        <v>64558847.600000001</v>
      </c>
      <c r="E3" s="20">
        <f t="shared" si="0"/>
        <v>67141201.504000008</v>
      </c>
      <c r="F3" t="s">
        <v>56</v>
      </c>
    </row>
    <row r="4" spans="1:8" x14ac:dyDescent="0.25">
      <c r="A4" t="s">
        <v>38</v>
      </c>
      <c r="B4" s="18">
        <v>128452136</v>
      </c>
      <c r="C4" s="18">
        <v>153771051</v>
      </c>
      <c r="D4" s="20">
        <f t="shared" si="0"/>
        <v>159921893.03999999</v>
      </c>
      <c r="E4" s="20">
        <f t="shared" si="0"/>
        <v>166318768.76159999</v>
      </c>
      <c r="F4" t="s">
        <v>56</v>
      </c>
    </row>
    <row r="5" spans="1:8" x14ac:dyDescent="0.25">
      <c r="A5" t="s">
        <v>39</v>
      </c>
      <c r="B5" s="18">
        <v>77523105</v>
      </c>
      <c r="C5" s="19">
        <v>77476101</v>
      </c>
      <c r="D5" s="20">
        <f t="shared" si="0"/>
        <v>80575145.040000007</v>
      </c>
      <c r="E5" s="20">
        <f t="shared" si="0"/>
        <v>83798150.841600016</v>
      </c>
      <c r="F5" t="s">
        <v>56</v>
      </c>
    </row>
    <row r="6" spans="1:8" x14ac:dyDescent="0.25">
      <c r="A6" t="s">
        <v>40</v>
      </c>
      <c r="B6" s="18">
        <v>183169162</v>
      </c>
      <c r="C6" s="18">
        <v>210010213</v>
      </c>
      <c r="D6" s="20">
        <f t="shared" si="0"/>
        <v>218410621.52000001</v>
      </c>
      <c r="E6" s="20">
        <f t="shared" si="0"/>
        <v>227147046.38080001</v>
      </c>
      <c r="F6" t="s">
        <v>56</v>
      </c>
    </row>
    <row r="7" spans="1:8" x14ac:dyDescent="0.25">
      <c r="A7" t="s">
        <v>41</v>
      </c>
      <c r="B7" s="18">
        <v>81188584</v>
      </c>
      <c r="C7" s="18">
        <v>307190906</v>
      </c>
      <c r="D7" s="20">
        <f>100000000+31205217</f>
        <v>131205217</v>
      </c>
      <c r="E7" s="20">
        <f t="shared" ref="E7:E8" si="1">+D7*1.04</f>
        <v>136453425.68000001</v>
      </c>
      <c r="F7" t="s">
        <v>56</v>
      </c>
      <c r="G7" t="s">
        <v>51</v>
      </c>
    </row>
    <row r="8" spans="1:8" x14ac:dyDescent="0.25">
      <c r="A8" t="s">
        <v>42</v>
      </c>
      <c r="B8" s="21">
        <v>29700000</v>
      </c>
      <c r="C8" s="19">
        <v>28384954</v>
      </c>
      <c r="D8" s="20">
        <f>+C8*1.04</f>
        <v>29520352.16</v>
      </c>
      <c r="E8" s="20">
        <f t="shared" si="1"/>
        <v>30701166.246400002</v>
      </c>
      <c r="F8" t="s">
        <v>56</v>
      </c>
    </row>
    <row r="9" spans="1:8" x14ac:dyDescent="0.25">
      <c r="A9" t="s">
        <v>43</v>
      </c>
      <c r="B9" s="18">
        <v>0</v>
      </c>
      <c r="C9" s="18">
        <f>+PlantillaFuentes!C2</f>
        <v>40594532</v>
      </c>
      <c r="D9" s="20">
        <f>+PlantillaFuentes!D2</f>
        <v>21000000</v>
      </c>
      <c r="E9" s="20">
        <f>+PlantillaFuentes!E2</f>
        <v>21840000</v>
      </c>
      <c r="F9" t="s">
        <v>44</v>
      </c>
    </row>
    <row r="13" spans="1:8" x14ac:dyDescent="0.25">
      <c r="D13" s="11"/>
      <c r="E13" s="11"/>
    </row>
    <row r="14" spans="1:8" x14ac:dyDescent="0.25">
      <c r="D14" s="11"/>
      <c r="E14" s="15"/>
    </row>
    <row r="16" spans="1:8" x14ac:dyDescent="0.25">
      <c r="C16" s="13">
        <f>+B4+D4+E4+C4</f>
        <v>608463848.80159998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62" zoomScaleNormal="90" workbookViewId="0">
      <selection activeCell="D26" sqref="D26"/>
    </sheetView>
  </sheetViews>
  <sheetFormatPr baseColWidth="10" defaultColWidth="9.140625" defaultRowHeight="15" x14ac:dyDescent="0.25"/>
  <cols>
    <col min="1" max="1" width="147.42578125" style="6" customWidth="1"/>
    <col min="2" max="2" width="18" customWidth="1"/>
    <col min="3" max="3" width="16.42578125" customWidth="1"/>
    <col min="4" max="4" width="16.140625" customWidth="1"/>
    <col min="5" max="5" width="15.7109375" customWidth="1"/>
  </cols>
  <sheetData>
    <row r="1" spans="1:5" ht="42.6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5">
        <v>0</v>
      </c>
      <c r="C2" s="13">
        <v>40594532</v>
      </c>
      <c r="D2" s="13">
        <v>21000000</v>
      </c>
      <c r="E2" s="13">
        <f>+D2*1.04</f>
        <v>21840000</v>
      </c>
    </row>
    <row r="3" spans="1:5" x14ac:dyDescent="0.25">
      <c r="A3" t="s">
        <v>45</v>
      </c>
      <c r="B3" s="15">
        <v>0</v>
      </c>
      <c r="C3" s="13">
        <v>0</v>
      </c>
      <c r="D3" s="13">
        <v>0</v>
      </c>
      <c r="E3" s="13">
        <v>0</v>
      </c>
    </row>
    <row r="4" spans="1:5" x14ac:dyDescent="0.25">
      <c r="A4" t="s">
        <v>46</v>
      </c>
      <c r="B4" s="15">
        <v>0</v>
      </c>
      <c r="C4" s="13">
        <v>0</v>
      </c>
      <c r="D4" s="13">
        <v>0</v>
      </c>
      <c r="E4" s="13">
        <v>0</v>
      </c>
    </row>
    <row r="5" spans="1:5" x14ac:dyDescent="0.25">
      <c r="A5" t="s">
        <v>47</v>
      </c>
      <c r="B5" s="15">
        <v>0</v>
      </c>
      <c r="C5" s="13">
        <v>0</v>
      </c>
      <c r="D5" s="13">
        <v>0</v>
      </c>
      <c r="E5" s="13">
        <v>0</v>
      </c>
    </row>
    <row r="6" spans="1:5" x14ac:dyDescent="0.25">
      <c r="A6" t="s">
        <v>48</v>
      </c>
      <c r="B6" s="15">
        <v>0</v>
      </c>
      <c r="C6" s="13">
        <v>0</v>
      </c>
      <c r="D6" s="13">
        <v>0</v>
      </c>
      <c r="E6" s="13">
        <v>0</v>
      </c>
    </row>
    <row r="7" spans="1:5" x14ac:dyDescent="0.25">
      <c r="A7" t="s">
        <v>49</v>
      </c>
      <c r="B7" s="15">
        <v>0</v>
      </c>
      <c r="C7" s="13">
        <v>0</v>
      </c>
      <c r="D7" s="13">
        <v>0</v>
      </c>
      <c r="E7" s="13">
        <v>0</v>
      </c>
    </row>
    <row r="8" spans="1:5" x14ac:dyDescent="0.25">
      <c r="A8" t="s">
        <v>50</v>
      </c>
      <c r="B8" s="15">
        <v>0</v>
      </c>
      <c r="C8" s="13">
        <v>0</v>
      </c>
      <c r="D8" s="13">
        <v>0</v>
      </c>
      <c r="E8" s="13">
        <v>0</v>
      </c>
    </row>
    <row r="9" spans="1:5" x14ac:dyDescent="0.25">
      <c r="A9" t="s">
        <v>51</v>
      </c>
      <c r="B9" s="15">
        <f>+'[2]reporte pag 1'!$F$98</f>
        <v>2615900</v>
      </c>
      <c r="C9" s="13">
        <v>0</v>
      </c>
      <c r="D9" s="13">
        <v>0</v>
      </c>
      <c r="E9" s="13">
        <v>0</v>
      </c>
    </row>
    <row r="10" spans="1:5" x14ac:dyDescent="0.25">
      <c r="A10" t="s">
        <v>52</v>
      </c>
      <c r="B10" s="15">
        <v>0</v>
      </c>
      <c r="C10" s="13">
        <v>0</v>
      </c>
      <c r="D10" s="13">
        <v>0</v>
      </c>
      <c r="E10" s="13">
        <v>0</v>
      </c>
    </row>
    <row r="11" spans="1:5" x14ac:dyDescent="0.25">
      <c r="A11" t="s">
        <v>53</v>
      </c>
      <c r="B11" s="15">
        <v>0</v>
      </c>
      <c r="C11" s="13">
        <v>0</v>
      </c>
      <c r="D11" s="13">
        <v>0</v>
      </c>
      <c r="E11" s="13">
        <v>0</v>
      </c>
    </row>
    <row r="12" spans="1:5" x14ac:dyDescent="0.25">
      <c r="A12" t="s">
        <v>54</v>
      </c>
      <c r="B12" s="15">
        <v>0</v>
      </c>
      <c r="C12" s="13">
        <v>0</v>
      </c>
      <c r="D12" s="13">
        <v>0</v>
      </c>
      <c r="E12" s="13">
        <v>0</v>
      </c>
    </row>
    <row r="13" spans="1:5" x14ac:dyDescent="0.25">
      <c r="A13" t="s">
        <v>55</v>
      </c>
      <c r="B13" s="15">
        <v>0</v>
      </c>
      <c r="C13" s="13">
        <v>0</v>
      </c>
      <c r="D13" s="13">
        <v>0</v>
      </c>
      <c r="E13" s="13">
        <v>0</v>
      </c>
    </row>
    <row r="14" spans="1:5" x14ac:dyDescent="0.25">
      <c r="A14" t="s">
        <v>56</v>
      </c>
      <c r="B14" s="15">
        <f>+PlantillaTotalUsos!B2+PlantillaTotalUsos!B3+PlantillaTotalUsos!B4+PlantillaTotalUsos!B5+PlantillaTotalUsos!B6+PlantillaTotalUsos!B7+PlantillaTotalUsos!B8-'[2]reporte pag 1'!$F$98</f>
        <v>696258980</v>
      </c>
      <c r="C14" s="13">
        <f>+PlantillaTotalUsos!C2+PlantillaTotalUsos!C3+PlantillaTotalUsos!C4+PlantillaTotalUsos!C5+PlantillaTotalUsos!C6+PlantillaTotalUsos!C7+PlantillaTotalUsos!C8</f>
        <v>1007955120</v>
      </c>
      <c r="D14" s="13">
        <v>860000000</v>
      </c>
      <c r="E14" s="13">
        <f>+D14*1.04</f>
        <v>894400000</v>
      </c>
    </row>
    <row r="15" spans="1:5" x14ac:dyDescent="0.25">
      <c r="A15" t="s">
        <v>57</v>
      </c>
      <c r="B15" s="15">
        <v>0</v>
      </c>
      <c r="C15" s="13">
        <v>0</v>
      </c>
      <c r="D15" s="13">
        <v>0</v>
      </c>
      <c r="E15" s="13">
        <v>0</v>
      </c>
    </row>
    <row r="16" spans="1:5" x14ac:dyDescent="0.25">
      <c r="A16" t="s">
        <v>58</v>
      </c>
      <c r="B16" s="15">
        <v>0</v>
      </c>
      <c r="C16" s="13">
        <v>0</v>
      </c>
      <c r="D16" s="13">
        <v>0</v>
      </c>
      <c r="E16" s="13">
        <v>0</v>
      </c>
    </row>
    <row r="17" spans="1:5" x14ac:dyDescent="0.25">
      <c r="A17" t="s">
        <v>59</v>
      </c>
      <c r="B17" s="15">
        <v>0</v>
      </c>
      <c r="C17" s="13">
        <v>12000000</v>
      </c>
      <c r="D17" s="13">
        <v>12000000</v>
      </c>
      <c r="E17" s="13">
        <v>12000000</v>
      </c>
    </row>
    <row r="18" spans="1:5" x14ac:dyDescent="0.25">
      <c r="A18" t="s">
        <v>60</v>
      </c>
      <c r="B18" s="15">
        <v>0</v>
      </c>
      <c r="C18" s="13">
        <v>12000000</v>
      </c>
      <c r="D18" s="13">
        <v>12000000</v>
      </c>
      <c r="E18" s="13">
        <v>12000000</v>
      </c>
    </row>
    <row r="19" spans="1:5" x14ac:dyDescent="0.25">
      <c r="A19" t="s">
        <v>61</v>
      </c>
      <c r="B19" s="15">
        <v>0</v>
      </c>
      <c r="C19" s="13">
        <v>12000000</v>
      </c>
      <c r="D19" s="13">
        <v>12000000</v>
      </c>
      <c r="E19" s="13">
        <v>12000000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L1" zoomScale="82" zoomScaleNormal="82" workbookViewId="0">
      <selection activeCell="O14" sqref="O14"/>
    </sheetView>
  </sheetViews>
  <sheetFormatPr baseColWidth="10" defaultColWidth="8.85546875" defaultRowHeight="15" x14ac:dyDescent="0.25"/>
  <cols>
    <col min="1" max="1" width="30.42578125" customWidth="1"/>
    <col min="2" max="2" width="24.140625" customWidth="1"/>
    <col min="3" max="3" width="23.85546875" customWidth="1"/>
    <col min="4" max="4" width="20.42578125" customWidth="1"/>
    <col min="5" max="5" width="21.42578125" customWidth="1"/>
    <col min="6" max="6" width="22.42578125" customWidth="1"/>
    <col min="7" max="7" width="27.140625" customWidth="1"/>
    <col min="8" max="8" width="28.28515625" customWidth="1"/>
    <col min="9" max="9" width="23.140625" customWidth="1"/>
    <col min="10" max="10" width="22.42578125" customWidth="1"/>
    <col min="11" max="11" width="21.140625" customWidth="1"/>
    <col min="12" max="12" width="35" customWidth="1"/>
    <col min="13" max="13" width="31.42578125" customWidth="1"/>
    <col min="14" max="14" width="21.85546875" customWidth="1"/>
    <col min="15" max="15" width="40.42578125" customWidth="1"/>
    <col min="16" max="16" width="25.140625" customWidth="1"/>
    <col min="17" max="17" width="20.42578125" customWidth="1"/>
    <col min="18" max="18" width="20.85546875" customWidth="1"/>
    <col min="19" max="19" width="19.140625" customWidth="1"/>
  </cols>
  <sheetData>
    <row r="1" spans="1:19" ht="44.1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6">
        <v>0.99</v>
      </c>
      <c r="C2" s="16">
        <v>0.5</v>
      </c>
      <c r="D2" s="13">
        <v>0</v>
      </c>
      <c r="E2" s="16">
        <v>0.70960000000000001</v>
      </c>
      <c r="F2" s="14" t="s">
        <v>89</v>
      </c>
      <c r="G2" s="16">
        <v>0.99</v>
      </c>
      <c r="H2" s="16">
        <v>0.4</v>
      </c>
      <c r="I2" s="16">
        <v>0.99</v>
      </c>
      <c r="J2" s="16">
        <v>1</v>
      </c>
      <c r="K2" s="16">
        <v>0.45</v>
      </c>
      <c r="L2" s="16">
        <v>193.64</v>
      </c>
      <c r="M2" s="16">
        <v>0</v>
      </c>
      <c r="N2" s="16">
        <v>0.99</v>
      </c>
      <c r="O2" s="16">
        <v>0</v>
      </c>
      <c r="P2" s="16">
        <v>0.4</v>
      </c>
      <c r="Q2" s="16">
        <v>0</v>
      </c>
      <c r="R2" s="16">
        <v>0</v>
      </c>
      <c r="S2" s="16">
        <v>0</v>
      </c>
    </row>
    <row r="3" spans="1:19" x14ac:dyDescent="0.25">
      <c r="A3" t="s">
        <v>85</v>
      </c>
      <c r="B3" s="16">
        <v>2.5000000000000001E-3</v>
      </c>
      <c r="C3" s="16">
        <v>2.5000000000000001E-2</v>
      </c>
      <c r="D3">
        <v>0</v>
      </c>
      <c r="E3" s="16">
        <v>2.7400000000000001E-2</v>
      </c>
      <c r="F3" s="14" t="s">
        <v>89</v>
      </c>
      <c r="G3" s="12">
        <v>2.5000000000000001E-3</v>
      </c>
      <c r="H3" s="16">
        <v>2.5000000000000001E-2</v>
      </c>
      <c r="I3" s="16">
        <v>2.5000000000000001E-3</v>
      </c>
      <c r="J3" s="16">
        <v>1</v>
      </c>
      <c r="K3" s="16">
        <v>2.5000000000000001E-2</v>
      </c>
      <c r="L3" s="16">
        <v>190</v>
      </c>
      <c r="M3" s="16">
        <v>0</v>
      </c>
      <c r="N3" s="16">
        <v>2.5000000000000001E-3</v>
      </c>
      <c r="O3" s="16">
        <v>0</v>
      </c>
      <c r="P3" s="16">
        <v>0.1</v>
      </c>
      <c r="Q3" s="16">
        <v>0</v>
      </c>
      <c r="R3" s="16">
        <v>0</v>
      </c>
      <c r="S3" s="16">
        <v>0</v>
      </c>
    </row>
    <row r="4" spans="1:19" x14ac:dyDescent="0.25">
      <c r="A4" t="s">
        <v>86</v>
      </c>
      <c r="B4" s="16">
        <v>0.33</v>
      </c>
      <c r="C4" s="16">
        <v>2.5000000000000001E-2</v>
      </c>
      <c r="D4">
        <v>0</v>
      </c>
      <c r="E4" s="16">
        <v>2.7400000000000001E-2</v>
      </c>
      <c r="F4" s="14" t="s">
        <v>89</v>
      </c>
      <c r="G4" s="12">
        <v>2.5000000000000001E-3</v>
      </c>
      <c r="H4" s="16">
        <v>2.5000000000000001E-2</v>
      </c>
      <c r="I4" s="16">
        <v>2.5000000000000001E-3</v>
      </c>
      <c r="J4" s="16">
        <v>1</v>
      </c>
      <c r="K4" s="16">
        <v>2.5000000000000001E-2</v>
      </c>
      <c r="L4" s="16">
        <v>189</v>
      </c>
      <c r="M4" s="16">
        <v>0.03</v>
      </c>
      <c r="N4" s="16">
        <v>0.33</v>
      </c>
      <c r="O4" s="16">
        <v>0</v>
      </c>
      <c r="P4" s="16">
        <v>0.1</v>
      </c>
      <c r="Q4" s="16">
        <v>0</v>
      </c>
      <c r="R4" s="16">
        <v>0</v>
      </c>
      <c r="S4" s="16">
        <v>0</v>
      </c>
    </row>
    <row r="5" spans="1:19" x14ac:dyDescent="0.25">
      <c r="A5" t="s">
        <v>87</v>
      </c>
      <c r="B5" s="16">
        <v>0.33</v>
      </c>
      <c r="C5" s="16">
        <v>2.5000000000000001E-2</v>
      </c>
      <c r="D5">
        <v>0</v>
      </c>
      <c r="E5" s="16">
        <v>2.7400000000000001E-2</v>
      </c>
      <c r="F5" s="14" t="s">
        <v>89</v>
      </c>
      <c r="G5" s="12">
        <v>2.5000000000000001E-3</v>
      </c>
      <c r="H5" s="16">
        <v>2.5000000000000001E-2</v>
      </c>
      <c r="I5" s="16">
        <v>2.5000000000000001E-3</v>
      </c>
      <c r="J5" s="16">
        <v>1</v>
      </c>
      <c r="K5" s="16">
        <v>2.5000000000000001E-2</v>
      </c>
      <c r="L5" s="16">
        <v>188</v>
      </c>
      <c r="M5" s="16">
        <v>0.04</v>
      </c>
      <c r="N5" s="16">
        <v>0.33</v>
      </c>
      <c r="O5" s="22">
        <v>0</v>
      </c>
      <c r="P5" s="16">
        <v>0.1</v>
      </c>
      <c r="Q5" s="22">
        <v>0</v>
      </c>
      <c r="R5" s="22">
        <v>0</v>
      </c>
      <c r="S5" s="22">
        <v>0</v>
      </c>
    </row>
    <row r="6" spans="1:19" x14ac:dyDescent="0.25">
      <c r="A6" t="s">
        <v>88</v>
      </c>
      <c r="B6" s="16">
        <v>0.33</v>
      </c>
      <c r="C6" s="16">
        <v>2.5000000000000001E-2</v>
      </c>
      <c r="D6">
        <v>0</v>
      </c>
      <c r="E6" s="16">
        <v>2.7400000000000001E-2</v>
      </c>
      <c r="F6" s="14" t="s">
        <v>89</v>
      </c>
      <c r="G6" s="12">
        <v>2.5000000000000001E-3</v>
      </c>
      <c r="H6" s="16">
        <v>2.5000000000000001E-2</v>
      </c>
      <c r="I6" s="16">
        <v>2.5000000000000001E-3</v>
      </c>
      <c r="J6" s="16">
        <v>1</v>
      </c>
      <c r="K6" s="16">
        <v>2.5000000000000001E-2</v>
      </c>
      <c r="L6" s="16">
        <v>187</v>
      </c>
      <c r="M6" s="16">
        <v>0.05</v>
      </c>
      <c r="N6" s="16">
        <v>0.33</v>
      </c>
      <c r="O6" s="22">
        <v>0</v>
      </c>
      <c r="P6" s="16">
        <v>0.1</v>
      </c>
      <c r="Q6" s="22">
        <v>0</v>
      </c>
      <c r="R6" s="22">
        <v>0</v>
      </c>
      <c r="S6" s="22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zoomScale="90" zoomScaleNormal="90" workbookViewId="0">
      <selection activeCell="C13" sqref="C13"/>
    </sheetView>
  </sheetViews>
  <sheetFormatPr baseColWidth="10" defaultColWidth="9.140625" defaultRowHeight="15" x14ac:dyDescent="0.25"/>
  <cols>
    <col min="1" max="1" width="15.140625" style="6" customWidth="1"/>
    <col min="2" max="2" width="74.5703125" style="6" customWidth="1"/>
    <col min="3" max="3" width="20.140625" customWidth="1"/>
  </cols>
  <sheetData>
    <row r="1" spans="1:3" ht="45.6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s="23" t="s">
        <v>64</v>
      </c>
      <c r="B2" s="23" t="s">
        <v>65</v>
      </c>
      <c r="C2" s="24">
        <v>75000000</v>
      </c>
    </row>
    <row r="3" spans="1:3" x14ac:dyDescent="0.25">
      <c r="A3" s="23" t="s">
        <v>64</v>
      </c>
      <c r="B3" s="23" t="s">
        <v>67</v>
      </c>
      <c r="C3" s="25">
        <f>+PlantillaTotalUsos!B5+PlantillaTotalUsos!C5+PlantillaTotalUsos!D5+PlantillaTotalUsos!E5</f>
        <v>319372501.88160002</v>
      </c>
    </row>
    <row r="4" spans="1:3" x14ac:dyDescent="0.25">
      <c r="A4" s="23" t="s">
        <v>64</v>
      </c>
      <c r="B4" s="23" t="s">
        <v>68</v>
      </c>
      <c r="C4" s="25">
        <f>+PlantillaTotalUsos!B2+PlantillaTotalUsos!C2+PlantillaTotalUsos!D2+PlantillaTotalUsos!E2</f>
        <v>672961098.32800007</v>
      </c>
    </row>
    <row r="5" spans="1:3" x14ac:dyDescent="0.25">
      <c r="A5" s="23" t="s">
        <v>69</v>
      </c>
      <c r="B5" s="23" t="s">
        <v>71</v>
      </c>
      <c r="C5" s="25">
        <f>+PlantillaTotalUsos!B3+PlantillaTotalUsos!C3+PlantillaTotalUsos!D3+PlantillaTotalUsos!E3</f>
        <v>247350902.104</v>
      </c>
    </row>
    <row r="6" spans="1:3" x14ac:dyDescent="0.25">
      <c r="A6" s="23" t="s">
        <v>62</v>
      </c>
      <c r="B6" s="23" t="s">
        <v>72</v>
      </c>
      <c r="C6" s="25">
        <f>+PlantillaTotalUsos!B8+PlantillaTotalUsos!C8+PlantillaTotalUsos!D8+PlantillaTotalUsos!E8</f>
        <v>118306472.4064</v>
      </c>
    </row>
    <row r="7" spans="1:3" x14ac:dyDescent="0.25">
      <c r="A7" s="23" t="s">
        <v>62</v>
      </c>
      <c r="B7" s="23" t="s">
        <v>73</v>
      </c>
      <c r="C7" s="25">
        <f>+PlantillaTotalUsos!B4+PlantillaTotalUsos!C4+PlantillaTotalUsos!D4+PlantillaTotalUsos!E4</f>
        <v>608463848.80159998</v>
      </c>
    </row>
    <row r="8" spans="1:3" x14ac:dyDescent="0.25">
      <c r="A8" s="23" t="s">
        <v>75</v>
      </c>
      <c r="B8" s="23" t="s">
        <v>80</v>
      </c>
      <c r="C8" s="25">
        <v>120000000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8.8554687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85546875" customWidth="1"/>
    <col min="5" max="6" width="18.85546875" customWidth="1"/>
    <col min="7" max="7" width="21.140625" customWidth="1"/>
    <col min="8" max="8" width="22.140625" customWidth="1"/>
  </cols>
  <sheetData>
    <row r="1" spans="1:8" ht="42.9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Administrador</cp:lastModifiedBy>
  <dcterms:created xsi:type="dcterms:W3CDTF">2020-03-24T17:16:45Z</dcterms:created>
  <dcterms:modified xsi:type="dcterms:W3CDTF">2021-09-21T01:08:16Z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