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2022\CARURU\SINAS\"/>
    </mc:Choice>
  </mc:AlternateContent>
  <bookViews>
    <workbookView xWindow="0" yWindow="0" windowWidth="19200" windowHeight="70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9" l="1"/>
  <c r="B29" i="4" l="1"/>
  <c r="B28" i="4"/>
  <c r="B27" i="4"/>
  <c r="B26" i="4"/>
  <c r="C28" i="4" l="1"/>
  <c r="C27" i="4"/>
  <c r="C26" i="4"/>
  <c r="C29" i="4"/>
  <c r="L5" i="9"/>
  <c r="L6" i="9" s="1"/>
  <c r="E29" i="4" l="1"/>
  <c r="F29" i="4"/>
  <c r="D29" i="4"/>
  <c r="D27" i="4"/>
  <c r="F27" i="4"/>
  <c r="E27" i="4"/>
  <c r="E28" i="4"/>
  <c r="D28" i="4"/>
  <c r="F28" i="4"/>
  <c r="D26" i="4"/>
  <c r="D32" i="4" s="1"/>
  <c r="F26" i="4"/>
  <c r="E26" i="4"/>
  <c r="D3" i="9"/>
  <c r="E30" i="4" l="1"/>
  <c r="D30" i="4"/>
  <c r="F30" i="4"/>
</calcChain>
</file>

<file path=xl/comments1.xml><?xml version="1.0" encoding="utf-8"?>
<comments xmlns="http://schemas.openxmlformats.org/spreadsheetml/2006/main">
  <authors>
    <author/>
  </authors>
  <commentLis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<sst xmlns="http://schemas.openxmlformats.org/spreadsheetml/2006/main" count="176" uniqueCount="95">
  <si>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</si>
  <si>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</si>
  <si>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</si>
  <si>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</si>
  <si>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</si>
  <si>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</si>
  <si>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</si>
  <si>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</si>
  <si>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</si>
  <si>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</si>
  <si>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</si>
  <si>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</si>
  <si>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</si>
  <si>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</si>
  <si>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</si>
  <si>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</si>
  <si>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</si>
  <si>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</si>
  <si>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</si>
  <si>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</si>
  <si>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</si>
  <si>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</si>
  <si>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</si>
  <si>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</si>
  <si>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</si>
  <si>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</si>
  <si>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</si>
  <si>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</si>
  <si>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</si>
  <si>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</si>
  <si>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</si>
  <si>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</si>
  <si>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</si>
  <si>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</si>
  <si>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</si>
  <si>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</si>
  <si>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</si>
  <si>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</si>
  <si>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</si>
  <si>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</si>
  <si>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</si>
  <si>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</si>
  <si>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</si>
  <si>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</si>
  <si>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</si>
  <si>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</si>
  <si>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</si>
  <si>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</si>
  <si>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</si>
  <si>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</si>
  <si>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</si>
  <si>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</si>
  <si>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</si>
  <si>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</si>
  <si>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</si>
  <si>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</si>
  <si>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</si>
  <si>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</si>
  <si>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</si>
  <si>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</si>
  <si>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</si>
  <si>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</si>
  <si>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</si>
  <si>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</si>
  <si>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</si>
  <si>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</si>
  <si>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</si>
  <si>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</si>
  <si>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</si>
  <si>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</si>
  <si>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</si>
  <si>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</si>
  <si>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</si>
  <si>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</si>
  <si>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</si>
  <si>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</si>
  <si>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</si>
  <si>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</si>
  <si>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</si>
  <si>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</si>
  <si>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</si>
  <si>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</si>
  <si>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</si>
  <si>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</si>
  <si>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</si>
  <si>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</si>
  <si>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</si>
  <si>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</si>
  <si>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</si>
  <si>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ac</t>
  </si>
  <si>
    <t>al</t>
  </si>
  <si>
    <t>aseo</t>
  </si>
  <si>
    <t>subsidios</t>
  </si>
  <si>
    <t>recursos de plan de desarrollo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</si>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</sst>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2" fontId="0" fillId="11" borderId="1" xfId="0" applyNumberFormat="1" applyFill="1" applyBorder="1"/>
    <xf numFmtId="2" fontId="0" fillId="0" borderId="1" xfId="0" applyNumberFormat="1" applyBorder="1"/>
    <xf numFmtId="43" fontId="0" fillId="0" borderId="1" xfId="1" applyFont="1" applyBorder="1"/>
    <xf numFmtId="2" fontId="0" fillId="0" borderId="0" xfId="1" applyNumberFormat="1" applyFont="1"/>
    <xf numFmtId="2" fontId="3" fillId="0" borderId="0" xfId="1" applyNumberFormat="1"/>
    <xf numFmtId="2" fontId="0" fillId="0" borderId="0" xfId="0" applyNumberFormat="1"/>
    <xf numFmtId="2" fontId="0" fillId="0" borderId="0" xfId="2" applyNumberFormat="1" applyFont="1"/>
    <xf numFmtId="2" fontId="0" fillId="11" borderId="0" xfId="2" applyNumberFormat="1" applyFont="1" applyFill="1"/>
    <xf numFmtId="2" fontId="0" fillId="11" borderId="1" xfId="1" applyNumberFormat="1" applyFont="1" applyFill="1" applyBorder="1"/>
    <xf numFmtId="1" fontId="0" fillId="0" borderId="1" xfId="0" applyNumberFormat="1" applyBorder="1"/>
    <xf numFmtId="2" fontId="0" fillId="11" borderId="0" xfId="0" applyNumberFormat="1" applyFill="1"/>
    <xf numFmtId="2" fontId="3" fillId="11" borderId="0" xfId="1" applyNumberFormat="1" applyFill="1"/>
    <xf numFmtId="43" fontId="0" fillId="0" borderId="0" xfId="0" applyNumberFormat="1" applyAlignment="1">
      <alignment wrapText="1"/>
    </xf>
    <xf numFmtId="43" fontId="0" fillId="11" borderId="1" xfId="1" applyFont="1" applyFill="1" applyBorder="1"/>
    <xf numFmtId="43" fontId="3" fillId="11" borderId="0" xfId="1" applyFill="1"/>
    <xf numFmtId="2" fontId="5" fillId="11" borderId="0" xfId="1" applyNumberFormat="1" applyFont="1" applyFill="1"/>
    <xf numFmtId="43" fontId="5" fillId="11" borderId="0" xfId="1" applyFont="1" applyFill="1"/>
    <xf numFmtId="2" fontId="5" fillId="11" borderId="1" xfId="0" applyNumberFormat="1" applyFont="1" applyFill="1" applyBorder="1"/>
    <xf numFmtId="1" fontId="0" fillId="11" borderId="1" xfId="0" applyNumberFormat="1" applyFill="1" applyBorder="1"/>
    <xf numFmtId="9" fontId="0" fillId="0" borderId="0" xfId="0" applyNumberFormat="1"/>
    <xf numFmtId="0" fontId="0" fillId="12" borderId="0" xfId="0" applyFill="1"/>
    <xf numFmtId="43" fontId="0" fillId="12" borderId="0" xfId="1" applyFont="1" applyFill="1"/>
    <xf numFmtId="0" fontId="0" fillId="13" borderId="0" xfId="0" applyFill="1"/>
    <xf numFmtId="43" fontId="0" fillId="13" borderId="0" xfId="1" applyFont="1" applyFill="1"/>
    <xf numFmtId="0" fontId="0" fillId="14" borderId="0" xfId="0" applyFill="1"/>
    <xf numFmtId="43" fontId="0" fillId="14" borderId="0" xfId="1" applyFont="1" applyFill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4" fontId="0" fillId="0" borderId="1" xfId="2" applyFont="1" applyBorder="1"/>
    <xf numFmtId="44" fontId="0" fillId="0" borderId="1" xfId="2" applyFont="1" applyBorder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1" applyNumberFormat="1" applyFont="1"/>
    <xf numFmtId="164" fontId="0" fillId="14" borderId="0" xfId="1" applyNumberFormat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1%20final/2021/CASTILLA/SINAS/Copia%20de%2020210531195357_PlantillaSGP_mun%20CASTILLA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RIANUAL"/>
      <sheetName val="Hoja1"/>
      <sheetName val="FUT"/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C7" sqref="C7"/>
    </sheetView>
  </sheetViews>
  <sheetFormatPr baseColWidth="10" defaultColWidth="9.1796875" defaultRowHeight="14.5" x14ac:dyDescent="0.35"/>
  <cols>
    <col min="1" max="1" width="70.7265625" style="6" customWidth="1"/>
    <col min="2" max="5" width="17.453125" customWidth="1"/>
    <col min="6" max="6" width="31.54296875" customWidth="1"/>
    <col min="7" max="7" width="29.81640625" customWidth="1"/>
    <col min="8" max="8" width="28.8164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5">
        <v>0</v>
      </c>
      <c r="C2" s="15">
        <v>0</v>
      </c>
      <c r="D2" s="15">
        <v>0</v>
      </c>
      <c r="E2" s="15">
        <v>0</v>
      </c>
      <c r="F2" t="s">
        <v>56</v>
      </c>
    </row>
    <row r="3" spans="1:8" s="11" customFormat="1" x14ac:dyDescent="0.35">
      <c r="A3" s="11" t="s">
        <v>36</v>
      </c>
      <c r="B3" s="26">
        <v>23374861</v>
      </c>
      <c r="C3" s="27">
        <v>17692950</v>
      </c>
      <c r="D3" s="26">
        <v>25802564</v>
      </c>
      <c r="E3" s="26">
        <v>27673331</v>
      </c>
      <c r="F3" s="11" t="s">
        <v>56</v>
      </c>
    </row>
    <row r="4" spans="1:8" s="11" customFormat="1" x14ac:dyDescent="0.35">
      <c r="A4" s="11" t="s">
        <v>37</v>
      </c>
      <c r="B4" s="26">
        <v>11481991</v>
      </c>
      <c r="C4" s="27">
        <v>10142986</v>
      </c>
      <c r="D4" s="26">
        <v>12674505</v>
      </c>
      <c r="E4" s="26">
        <v>13593447</v>
      </c>
      <c r="F4" s="11" t="s">
        <v>56</v>
      </c>
    </row>
    <row r="5" spans="1:8" s="11" customFormat="1" x14ac:dyDescent="0.35">
      <c r="A5" s="11" t="s">
        <v>38</v>
      </c>
      <c r="B5" s="26">
        <v>12244514</v>
      </c>
      <c r="C5" s="27">
        <v>9062329</v>
      </c>
      <c r="D5" s="26">
        <v>13516224</v>
      </c>
      <c r="E5" s="26">
        <v>14496193</v>
      </c>
      <c r="F5" s="11" t="s">
        <v>56</v>
      </c>
    </row>
    <row r="6" spans="1:8" s="11" customFormat="1" x14ac:dyDescent="0.35">
      <c r="A6" s="11" t="s">
        <v>39</v>
      </c>
      <c r="B6" s="28">
        <v>578463048</v>
      </c>
      <c r="C6" s="28">
        <v>471548894</v>
      </c>
      <c r="D6" s="27">
        <v>485335399</v>
      </c>
      <c r="E6" s="27">
        <v>520523752</v>
      </c>
      <c r="F6" s="11" t="s">
        <v>56</v>
      </c>
    </row>
    <row r="7" spans="1:8" s="11" customFormat="1" x14ac:dyDescent="0.35">
      <c r="A7" s="11" t="s">
        <v>40</v>
      </c>
      <c r="B7" s="23">
        <v>0</v>
      </c>
      <c r="C7" s="23">
        <v>0</v>
      </c>
      <c r="D7" s="23">
        <v>0</v>
      </c>
      <c r="E7" s="23">
        <v>0</v>
      </c>
      <c r="F7" s="11" t="s">
        <v>56</v>
      </c>
    </row>
    <row r="8" spans="1:8" s="11" customFormat="1" x14ac:dyDescent="0.35">
      <c r="A8" s="11" t="s">
        <v>41</v>
      </c>
      <c r="B8" s="23">
        <v>0</v>
      </c>
      <c r="C8" s="23">
        <v>0</v>
      </c>
      <c r="D8" s="23">
        <v>0</v>
      </c>
      <c r="E8" s="23">
        <v>0</v>
      </c>
      <c r="F8" s="11" t="s">
        <v>56</v>
      </c>
    </row>
    <row r="9" spans="1:8" s="11" customFormat="1" x14ac:dyDescent="0.35">
      <c r="A9" s="11" t="s">
        <v>42</v>
      </c>
      <c r="B9" s="23">
        <v>0</v>
      </c>
      <c r="C9" s="23">
        <v>0</v>
      </c>
      <c r="D9" s="23">
        <v>0</v>
      </c>
      <c r="E9" s="23">
        <v>0</v>
      </c>
      <c r="F9" s="11" t="s">
        <v>54</v>
      </c>
    </row>
    <row r="10" spans="1:8" s="11" customFormat="1" x14ac:dyDescent="0.35">
      <c r="A10" s="11" t="s">
        <v>43</v>
      </c>
      <c r="B10" s="22">
        <v>0</v>
      </c>
      <c r="C10" s="22">
        <v>0</v>
      </c>
      <c r="D10" s="22">
        <v>0</v>
      </c>
      <c r="E10" s="22">
        <v>0</v>
      </c>
      <c r="F10" s="11" t="s">
        <v>51</v>
      </c>
    </row>
    <row r="14" spans="1:8" x14ac:dyDescent="0.35">
      <c r="C14" s="17"/>
      <c r="D14" s="17"/>
      <c r="E14" s="17"/>
    </row>
    <row r="15" spans="1:8" x14ac:dyDescent="0.35">
      <c r="C15" s="17"/>
      <c r="D15" s="17"/>
      <c r="E15" s="17"/>
    </row>
    <row r="16" spans="1:8" x14ac:dyDescent="0.35">
      <c r="C16" s="17"/>
      <c r="D16" s="17"/>
      <c r="E16" s="17"/>
    </row>
    <row r="17" spans="3:5" x14ac:dyDescent="0.35">
      <c r="C17" s="17"/>
      <c r="D17" s="17"/>
      <c r="E17" s="17"/>
    </row>
    <row r="18" spans="3:5" x14ac:dyDescent="0.35">
      <c r="C18" s="17"/>
      <c r="D18" s="17"/>
      <c r="E18" s="17"/>
    </row>
    <row r="19" spans="3:5" x14ac:dyDescent="0.35">
      <c r="C19" s="17"/>
      <c r="D19" s="17"/>
      <c r="E19" s="17"/>
    </row>
    <row r="20" spans="3:5" x14ac:dyDescent="0.35">
      <c r="C20" s="17"/>
      <c r="D20" s="17"/>
      <c r="E20" s="17"/>
    </row>
    <row r="21" spans="3:5" x14ac:dyDescent="0.35">
      <c r="C21" s="17"/>
      <c r="D21" s="17"/>
      <c r="E21" s="17"/>
    </row>
  </sheetData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'C:\Users\Usuario\Documents\2021 final\2021\CASTILLA\SINAS\[Copia de 20210531195357_PlantillaSGP_mun CASTILLA ultimo.xlsx]Catalogos'!#REF!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4" sqref="B14"/>
    </sheetView>
  </sheetViews>
  <sheetFormatPr baseColWidth="10" defaultColWidth="9.1796875" defaultRowHeight="14.5" x14ac:dyDescent="0.35"/>
  <cols>
    <col min="1" max="1" width="94.1796875" style="6" customWidth="1"/>
    <col min="2" max="2" width="18" customWidth="1"/>
    <col min="3" max="3" width="19.7265625" customWidth="1"/>
    <col min="4" max="4" width="20.7265625" customWidth="1"/>
    <col min="5" max="5" width="18.81640625" customWidth="1"/>
  </cols>
  <sheetData>
    <row r="1" spans="1:5" ht="42.65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16">
        <v>0</v>
      </c>
      <c r="C2" s="18">
        <v>0</v>
      </c>
      <c r="D2" s="18">
        <v>0</v>
      </c>
      <c r="E2" s="18">
        <v>0</v>
      </c>
    </row>
    <row r="3" spans="1:5" x14ac:dyDescent="0.35">
      <c r="A3" t="s">
        <v>45</v>
      </c>
      <c r="B3" s="18">
        <v>0</v>
      </c>
      <c r="C3" s="18">
        <v>0</v>
      </c>
      <c r="D3" s="18">
        <v>0</v>
      </c>
      <c r="E3" s="18">
        <v>0</v>
      </c>
    </row>
    <row r="4" spans="1:5" x14ac:dyDescent="0.35">
      <c r="A4" t="s">
        <v>46</v>
      </c>
      <c r="B4" s="18">
        <v>0</v>
      </c>
      <c r="C4" s="18">
        <v>0</v>
      </c>
      <c r="D4" s="18">
        <v>0</v>
      </c>
      <c r="E4" s="18">
        <v>0</v>
      </c>
    </row>
    <row r="5" spans="1:5" x14ac:dyDescent="0.35">
      <c r="A5" t="s">
        <v>47</v>
      </c>
      <c r="B5" s="18">
        <v>0</v>
      </c>
      <c r="C5" s="18">
        <v>0</v>
      </c>
      <c r="D5" s="18">
        <v>0</v>
      </c>
      <c r="E5" s="18">
        <v>0</v>
      </c>
    </row>
    <row r="6" spans="1:5" x14ac:dyDescent="0.35">
      <c r="A6" t="s">
        <v>48</v>
      </c>
      <c r="B6" s="18">
        <v>0</v>
      </c>
      <c r="C6" s="18">
        <v>0</v>
      </c>
      <c r="D6" s="18">
        <v>0</v>
      </c>
      <c r="E6" s="18">
        <v>0</v>
      </c>
    </row>
    <row r="7" spans="1:5" x14ac:dyDescent="0.35">
      <c r="A7" t="s">
        <v>49</v>
      </c>
      <c r="B7" s="18">
        <v>0</v>
      </c>
      <c r="C7" s="18">
        <v>0</v>
      </c>
      <c r="D7" s="18">
        <v>0</v>
      </c>
      <c r="E7" s="18">
        <v>0</v>
      </c>
    </row>
    <row r="8" spans="1:5" x14ac:dyDescent="0.35">
      <c r="A8" t="s">
        <v>50</v>
      </c>
      <c r="B8" s="18">
        <v>0</v>
      </c>
      <c r="C8" s="18">
        <v>0</v>
      </c>
      <c r="D8" s="18">
        <v>0</v>
      </c>
      <c r="E8" s="18">
        <v>0</v>
      </c>
    </row>
    <row r="9" spans="1:5" x14ac:dyDescent="0.35">
      <c r="A9" t="s">
        <v>51</v>
      </c>
      <c r="B9" s="16">
        <v>0</v>
      </c>
      <c r="C9" s="16">
        <v>0</v>
      </c>
      <c r="D9" s="16">
        <v>0</v>
      </c>
      <c r="E9" s="16">
        <v>0</v>
      </c>
    </row>
    <row r="10" spans="1:5" x14ac:dyDescent="0.35">
      <c r="A10" t="s">
        <v>52</v>
      </c>
      <c r="B10" s="18">
        <v>0</v>
      </c>
      <c r="C10" s="18">
        <v>0</v>
      </c>
      <c r="D10" s="18">
        <v>0</v>
      </c>
      <c r="E10" s="18">
        <v>0</v>
      </c>
    </row>
    <row r="11" spans="1:5" x14ac:dyDescent="0.35">
      <c r="A11" t="s">
        <v>53</v>
      </c>
      <c r="B11" s="18">
        <v>0</v>
      </c>
      <c r="C11" s="18">
        <v>0</v>
      </c>
      <c r="D11" s="18">
        <v>0</v>
      </c>
      <c r="E11" s="18">
        <v>0</v>
      </c>
    </row>
    <row r="12" spans="1:5" x14ac:dyDescent="0.35">
      <c r="A12" t="s">
        <v>54</v>
      </c>
      <c r="B12" s="16">
        <v>0</v>
      </c>
      <c r="C12" s="16">
        <v>0</v>
      </c>
      <c r="D12" s="16">
        <v>0</v>
      </c>
      <c r="E12" s="16">
        <v>0</v>
      </c>
    </row>
    <row r="13" spans="1:5" x14ac:dyDescent="0.35">
      <c r="A13" t="s">
        <v>55</v>
      </c>
      <c r="B13" s="16">
        <v>0</v>
      </c>
      <c r="C13" s="18">
        <v>0</v>
      </c>
      <c r="D13" s="18">
        <v>0</v>
      </c>
      <c r="E13" s="18">
        <v>0</v>
      </c>
    </row>
    <row r="14" spans="1:5" x14ac:dyDescent="0.35">
      <c r="A14" s="11" t="s">
        <v>56</v>
      </c>
      <c r="B14" s="19">
        <v>999253023</v>
      </c>
      <c r="C14" s="19">
        <v>1071702031</v>
      </c>
      <c r="D14" s="19">
        <v>1103034996</v>
      </c>
      <c r="E14" s="19">
        <v>1183008525.6367314</v>
      </c>
    </row>
    <row r="15" spans="1:5" x14ac:dyDescent="0.35">
      <c r="A15" t="s">
        <v>57</v>
      </c>
      <c r="B15" s="16">
        <v>0</v>
      </c>
      <c r="C15" s="18">
        <v>0</v>
      </c>
      <c r="D15" s="18">
        <v>0</v>
      </c>
      <c r="E15" s="18">
        <v>0</v>
      </c>
    </row>
    <row r="16" spans="1:5" x14ac:dyDescent="0.35">
      <c r="A16" t="s">
        <v>58</v>
      </c>
      <c r="B16" s="18">
        <v>0</v>
      </c>
      <c r="C16" s="18">
        <v>0</v>
      </c>
      <c r="D16" s="18">
        <v>0</v>
      </c>
      <c r="E16" s="18">
        <v>0</v>
      </c>
    </row>
    <row r="17" spans="1:5" x14ac:dyDescent="0.35">
      <c r="A17" t="s">
        <v>59</v>
      </c>
      <c r="B17" s="19">
        <v>0</v>
      </c>
      <c r="C17" s="19">
        <v>0</v>
      </c>
      <c r="D17" s="19">
        <v>0</v>
      </c>
      <c r="E17" s="19">
        <v>0</v>
      </c>
    </row>
    <row r="18" spans="1:5" x14ac:dyDescent="0.35">
      <c r="A18" t="s">
        <v>60</v>
      </c>
      <c r="B18" s="19">
        <v>0</v>
      </c>
      <c r="C18" s="19">
        <v>0</v>
      </c>
      <c r="D18" s="19">
        <v>0</v>
      </c>
      <c r="E18" s="19">
        <v>0</v>
      </c>
    </row>
    <row r="19" spans="1:5" x14ac:dyDescent="0.35">
      <c r="A19" t="s">
        <v>61</v>
      </c>
      <c r="B19" s="17">
        <v>0</v>
      </c>
      <c r="C19" s="17">
        <v>0</v>
      </c>
      <c r="D19" s="17">
        <v>0</v>
      </c>
      <c r="E19" s="1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C11" sqref="C11"/>
    </sheetView>
  </sheetViews>
  <sheetFormatPr baseColWidth="10" defaultColWidth="8.7265625" defaultRowHeight="14.5" x14ac:dyDescent="0.35"/>
  <cols>
    <col min="1" max="1" width="18.36328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453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1796875" customWidth="1"/>
    <col min="17" max="17" width="20.54296875" customWidth="1"/>
    <col min="18" max="18" width="20.81640625" customWidth="1"/>
    <col min="19" max="19" width="19.1796875" customWidth="1"/>
  </cols>
  <sheetData>
    <row r="1" spans="1:19" ht="44.15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 s="20">
        <v>0.9</v>
      </c>
      <c r="C2" s="20">
        <v>0.03</v>
      </c>
      <c r="D2" s="12">
        <v>0.5</v>
      </c>
      <c r="E2" s="12">
        <v>0</v>
      </c>
      <c r="F2" s="12">
        <v>5</v>
      </c>
      <c r="G2" s="12">
        <v>0.9</v>
      </c>
      <c r="H2" s="13">
        <v>0.01</v>
      </c>
      <c r="I2" s="13">
        <v>1</v>
      </c>
      <c r="J2" s="12">
        <v>0.54</v>
      </c>
      <c r="K2" s="29">
        <v>0</v>
      </c>
      <c r="L2">
        <v>103.93</v>
      </c>
      <c r="M2" s="20">
        <v>0</v>
      </c>
      <c r="N2" s="12">
        <v>0.96</v>
      </c>
      <c r="O2" s="21">
        <v>6</v>
      </c>
      <c r="P2" s="12">
        <v>0.1</v>
      </c>
      <c r="Q2" s="12">
        <v>0</v>
      </c>
      <c r="R2" s="12">
        <v>0</v>
      </c>
      <c r="S2" s="12">
        <v>0</v>
      </c>
    </row>
    <row r="3" spans="1:19" x14ac:dyDescent="0.35">
      <c r="A3" t="s">
        <v>85</v>
      </c>
      <c r="B3" s="20">
        <v>0.93</v>
      </c>
      <c r="C3" s="20">
        <v>0</v>
      </c>
      <c r="D3" s="12">
        <f>1-0.39</f>
        <v>0.61</v>
      </c>
      <c r="E3" s="12">
        <v>0</v>
      </c>
      <c r="F3" s="12">
        <v>7</v>
      </c>
      <c r="G3" s="20">
        <v>0.93</v>
      </c>
      <c r="H3" s="13">
        <v>0</v>
      </c>
      <c r="I3" s="13">
        <v>1</v>
      </c>
      <c r="J3" s="12">
        <v>1</v>
      </c>
      <c r="K3" s="29">
        <v>0</v>
      </c>
      <c r="L3" s="14">
        <v>139.91</v>
      </c>
      <c r="M3" s="12">
        <v>0</v>
      </c>
      <c r="N3" s="12">
        <v>0.97</v>
      </c>
      <c r="O3" s="30">
        <v>6</v>
      </c>
      <c r="P3" s="12">
        <v>0.15</v>
      </c>
      <c r="Q3" s="12">
        <v>0</v>
      </c>
      <c r="R3" s="12">
        <v>0</v>
      </c>
      <c r="S3" s="12">
        <v>0</v>
      </c>
    </row>
    <row r="4" spans="1:19" x14ac:dyDescent="0.35">
      <c r="A4" t="s">
        <v>86</v>
      </c>
      <c r="B4" s="20">
        <v>0.93379999999999996</v>
      </c>
      <c r="C4" s="20">
        <v>0.05</v>
      </c>
      <c r="D4" s="12">
        <f>1-0.56</f>
        <v>0.43999999999999995</v>
      </c>
      <c r="E4" s="12">
        <v>0</v>
      </c>
      <c r="F4" s="12">
        <v>15</v>
      </c>
      <c r="G4" s="20">
        <v>0.93379999999999996</v>
      </c>
      <c r="H4" s="20">
        <v>0</v>
      </c>
      <c r="I4" s="13">
        <v>1</v>
      </c>
      <c r="J4" s="12">
        <v>1</v>
      </c>
      <c r="K4" s="12">
        <v>0</v>
      </c>
      <c r="L4" s="25">
        <v>82.81</v>
      </c>
      <c r="M4" s="12">
        <v>0.01</v>
      </c>
      <c r="N4" s="12">
        <v>0.97499999999999998</v>
      </c>
      <c r="O4" s="21">
        <v>6</v>
      </c>
      <c r="P4" s="12">
        <v>0.2</v>
      </c>
      <c r="Q4" s="12">
        <v>0</v>
      </c>
      <c r="R4" s="12">
        <v>0</v>
      </c>
      <c r="S4" s="12">
        <v>0</v>
      </c>
    </row>
    <row r="5" spans="1:19" x14ac:dyDescent="0.35">
      <c r="A5" t="s">
        <v>87</v>
      </c>
      <c r="B5" s="20">
        <v>0.94</v>
      </c>
      <c r="C5" s="20">
        <v>0.06</v>
      </c>
      <c r="D5" s="12">
        <v>0.7</v>
      </c>
      <c r="E5" s="12">
        <v>0</v>
      </c>
      <c r="F5" s="12">
        <v>15</v>
      </c>
      <c r="G5" s="20">
        <v>0.94</v>
      </c>
      <c r="H5" s="20">
        <v>0.03</v>
      </c>
      <c r="I5" s="13">
        <v>1</v>
      </c>
      <c r="J5" s="12">
        <v>1</v>
      </c>
      <c r="K5" s="12">
        <v>0</v>
      </c>
      <c r="L5" s="14">
        <f>+L4*1.03</f>
        <v>85.294300000000007</v>
      </c>
      <c r="M5" s="12">
        <v>0.05</v>
      </c>
      <c r="N5" s="12">
        <v>0.97499999999999998</v>
      </c>
      <c r="O5" s="21">
        <v>6</v>
      </c>
      <c r="P5" s="12">
        <v>0.25</v>
      </c>
      <c r="Q5" s="12">
        <v>0</v>
      </c>
      <c r="R5" s="12">
        <v>0</v>
      </c>
      <c r="S5" s="12">
        <v>0</v>
      </c>
    </row>
    <row r="6" spans="1:19" x14ac:dyDescent="0.35">
      <c r="A6" t="s">
        <v>88</v>
      </c>
      <c r="B6" s="20">
        <v>0.95</v>
      </c>
      <c r="C6" s="20">
        <v>7.0000000000000007E-2</v>
      </c>
      <c r="D6" s="12">
        <v>0.75</v>
      </c>
      <c r="E6" s="12">
        <v>0</v>
      </c>
      <c r="F6" s="12">
        <v>15</v>
      </c>
      <c r="G6" s="20">
        <v>0.95</v>
      </c>
      <c r="H6" s="20">
        <v>0.04</v>
      </c>
      <c r="I6" s="13">
        <v>1</v>
      </c>
      <c r="J6" s="12">
        <v>1</v>
      </c>
      <c r="K6" s="12">
        <v>0</v>
      </c>
      <c r="L6" s="14">
        <f>+L5*1.03</f>
        <v>87.85312900000001</v>
      </c>
      <c r="M6" s="12">
        <v>0.06</v>
      </c>
      <c r="N6" s="12">
        <v>0.97499999999999998</v>
      </c>
      <c r="O6" s="21">
        <v>6</v>
      </c>
      <c r="P6" s="12">
        <v>0.3</v>
      </c>
      <c r="Q6" s="12">
        <v>0</v>
      </c>
      <c r="R6" s="12">
        <v>0</v>
      </c>
      <c r="S6" s="12">
        <v>0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B1" zoomScale="90" zoomScaleNormal="90" workbookViewId="0">
      <selection activeCell="E8" sqref="E8"/>
    </sheetView>
  </sheetViews>
  <sheetFormatPr baseColWidth="10" defaultColWidth="9.1796875" defaultRowHeight="14.5" x14ac:dyDescent="0.35"/>
  <cols>
    <col min="1" max="1" width="33.453125" style="6" customWidth="1"/>
    <col min="2" max="2" width="82.54296875" style="6" customWidth="1"/>
    <col min="3" max="3" width="47.453125" customWidth="1"/>
    <col min="4" max="4" width="17.90625" bestFit="1" customWidth="1"/>
    <col min="5" max="6" width="18" customWidth="1"/>
  </cols>
  <sheetData>
    <row r="1" spans="1:3" ht="45.65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s="36" t="s">
        <v>62</v>
      </c>
      <c r="B2" s="36" t="s">
        <v>63</v>
      </c>
      <c r="C2" s="37">
        <v>124174459</v>
      </c>
    </row>
    <row r="3" spans="1:3" x14ac:dyDescent="0.35">
      <c r="A3" s="32" t="s">
        <v>64</v>
      </c>
      <c r="B3" s="32" t="s">
        <v>65</v>
      </c>
      <c r="C3" s="33">
        <v>248348919</v>
      </c>
    </row>
    <row r="4" spans="1:3" x14ac:dyDescent="0.35">
      <c r="A4" s="32" t="s">
        <v>64</v>
      </c>
      <c r="B4" s="32" t="s">
        <v>66</v>
      </c>
      <c r="C4" s="33">
        <v>662263783</v>
      </c>
    </row>
    <row r="5" spans="1:3" x14ac:dyDescent="0.35">
      <c r="A5" s="32" t="s">
        <v>64</v>
      </c>
      <c r="B5" s="32" t="s">
        <v>67</v>
      </c>
      <c r="C5" s="33">
        <v>165565946</v>
      </c>
    </row>
    <row r="6" spans="1:3" x14ac:dyDescent="0.35">
      <c r="A6" s="32" t="s">
        <v>64</v>
      </c>
      <c r="B6" s="32" t="s">
        <v>68</v>
      </c>
      <c r="C6" s="33">
        <v>231792324</v>
      </c>
    </row>
    <row r="7" spans="1:3" x14ac:dyDescent="0.35">
      <c r="A7" s="34" t="s">
        <v>69</v>
      </c>
      <c r="B7" s="34" t="s">
        <v>70</v>
      </c>
      <c r="C7" s="35">
        <v>248348919</v>
      </c>
    </row>
    <row r="8" spans="1:3" x14ac:dyDescent="0.35">
      <c r="A8" s="34" t="s">
        <v>69</v>
      </c>
      <c r="B8" s="34" t="s">
        <v>71</v>
      </c>
      <c r="C8" s="35">
        <v>496697838</v>
      </c>
    </row>
    <row r="9" spans="1:3" x14ac:dyDescent="0.35">
      <c r="A9" s="36" t="s">
        <v>62</v>
      </c>
      <c r="B9" s="36" t="s">
        <v>72</v>
      </c>
      <c r="C9" s="37">
        <v>124174459</v>
      </c>
    </row>
    <row r="10" spans="1:3" x14ac:dyDescent="0.35">
      <c r="A10" s="36" t="s">
        <v>62</v>
      </c>
      <c r="B10" s="36" t="s">
        <v>73</v>
      </c>
      <c r="C10" s="37">
        <v>248348919</v>
      </c>
    </row>
    <row r="11" spans="1:3" x14ac:dyDescent="0.35">
      <c r="A11" s="32" t="s">
        <v>64</v>
      </c>
      <c r="B11" s="32" t="s">
        <v>74</v>
      </c>
      <c r="C11" s="33">
        <v>248348919</v>
      </c>
    </row>
    <row r="12" spans="1:3" x14ac:dyDescent="0.35">
      <c r="A12" s="32" t="s">
        <v>75</v>
      </c>
      <c r="B12" s="32" t="s">
        <v>76</v>
      </c>
      <c r="C12" s="33">
        <v>16556595</v>
      </c>
    </row>
    <row r="13" spans="1:3" x14ac:dyDescent="0.35">
      <c r="A13" s="32" t="s">
        <v>75</v>
      </c>
      <c r="B13" s="32" t="s">
        <v>77</v>
      </c>
      <c r="C13" s="33">
        <v>82782973</v>
      </c>
    </row>
    <row r="14" spans="1:3" x14ac:dyDescent="0.35">
      <c r="A14" t="s">
        <v>75</v>
      </c>
      <c r="B14" t="s">
        <v>78</v>
      </c>
      <c r="C14" s="43">
        <v>0</v>
      </c>
    </row>
    <row r="15" spans="1:3" x14ac:dyDescent="0.35">
      <c r="A15" t="s">
        <v>75</v>
      </c>
      <c r="B15" t="s">
        <v>79</v>
      </c>
      <c r="C15" s="43">
        <v>0</v>
      </c>
    </row>
    <row r="16" spans="1:3" x14ac:dyDescent="0.35">
      <c r="A16" s="36" t="s">
        <v>75</v>
      </c>
      <c r="B16" s="36" t="s">
        <v>80</v>
      </c>
      <c r="C16" s="44">
        <v>248348919</v>
      </c>
    </row>
    <row r="17" spans="1:6" x14ac:dyDescent="0.35">
      <c r="A17" t="s">
        <v>75</v>
      </c>
      <c r="B17" t="s">
        <v>81</v>
      </c>
      <c r="C17" s="43">
        <v>0</v>
      </c>
    </row>
    <row r="18" spans="1:6" x14ac:dyDescent="0.35">
      <c r="A18" s="36" t="s">
        <v>62</v>
      </c>
      <c r="B18" s="36" t="s">
        <v>82</v>
      </c>
      <c r="C18" s="37">
        <v>496697838</v>
      </c>
    </row>
    <row r="19" spans="1:6" x14ac:dyDescent="0.35">
      <c r="A19" s="34" t="s">
        <v>69</v>
      </c>
      <c r="B19" s="34" t="s">
        <v>83</v>
      </c>
      <c r="C19" s="35">
        <v>496697838</v>
      </c>
    </row>
    <row r="22" spans="1:6" x14ac:dyDescent="0.35">
      <c r="B22" s="24"/>
    </row>
    <row r="23" spans="1:6" x14ac:dyDescent="0.35">
      <c r="B23" s="24"/>
    </row>
    <row r="24" spans="1:6" x14ac:dyDescent="0.35">
      <c r="B24" s="24"/>
      <c r="C24" s="31">
        <v>0.05</v>
      </c>
      <c r="D24">
        <v>0.4</v>
      </c>
      <c r="E24">
        <v>0.3</v>
      </c>
      <c r="F24">
        <v>0.3</v>
      </c>
    </row>
    <row r="25" spans="1:6" x14ac:dyDescent="0.35">
      <c r="A25" s="38" t="s">
        <v>94</v>
      </c>
      <c r="B25" s="38" t="s">
        <v>93</v>
      </c>
      <c r="C25" s="39" t="s">
        <v>92</v>
      </c>
      <c r="D25" s="39" t="s">
        <v>89</v>
      </c>
      <c r="E25" s="39" t="s">
        <v>90</v>
      </c>
      <c r="F25" s="39" t="s">
        <v>91</v>
      </c>
    </row>
    <row r="26" spans="1:6" x14ac:dyDescent="0.35">
      <c r="A26" s="42">
        <v>2020</v>
      </c>
      <c r="B26" s="40">
        <f>+PlantillaFuentes!B14</f>
        <v>999253023</v>
      </c>
      <c r="C26" s="40">
        <f>+B26*$C$24</f>
        <v>49962651.150000006</v>
      </c>
      <c r="D26" s="40" t="e">
        <f>+$D$24*#REF!</f>
        <v>#REF!</v>
      </c>
      <c r="E26" s="40" t="e">
        <f>+$E$24*#REF!</f>
        <v>#REF!</v>
      </c>
      <c r="F26" s="40" t="e">
        <f>+$F$24*#REF!</f>
        <v>#REF!</v>
      </c>
    </row>
    <row r="27" spans="1:6" x14ac:dyDescent="0.35">
      <c r="A27" s="42">
        <v>2021</v>
      </c>
      <c r="B27" s="40">
        <f>+PlantillaFuentes!C14</f>
        <v>1071702031</v>
      </c>
      <c r="C27" s="40">
        <f t="shared" ref="C27:C29" si="0">+B27*$C$24</f>
        <v>53585101.550000004</v>
      </c>
      <c r="D27" s="40" t="e">
        <f>+$D$24*#REF!</f>
        <v>#REF!</v>
      </c>
      <c r="E27" s="40" t="e">
        <f>+$E$24*#REF!</f>
        <v>#REF!</v>
      </c>
      <c r="F27" s="40" t="e">
        <f>+$F$24*#REF!</f>
        <v>#REF!</v>
      </c>
    </row>
    <row r="28" spans="1:6" x14ac:dyDescent="0.35">
      <c r="A28" s="42">
        <v>2022</v>
      </c>
      <c r="B28" s="40">
        <f>+PlantillaFuentes!D14</f>
        <v>1103034996</v>
      </c>
      <c r="C28" s="40">
        <f t="shared" si="0"/>
        <v>55151749.800000004</v>
      </c>
      <c r="D28" s="40" t="e">
        <f>+$D$24*#REF!</f>
        <v>#REF!</v>
      </c>
      <c r="E28" s="40" t="e">
        <f>+$E$24*#REF!</f>
        <v>#REF!</v>
      </c>
      <c r="F28" s="40" t="e">
        <f>+$F$24*#REF!</f>
        <v>#REF!</v>
      </c>
    </row>
    <row r="29" spans="1:6" x14ac:dyDescent="0.35">
      <c r="A29" s="42">
        <v>2023</v>
      </c>
      <c r="B29" s="40">
        <f>+PlantillaFuentes!E14</f>
        <v>1183008525.6367314</v>
      </c>
      <c r="C29" s="40">
        <f t="shared" si="0"/>
        <v>59150426.281836569</v>
      </c>
      <c r="D29" s="40" t="e">
        <f>+$D$24*#REF!</f>
        <v>#REF!</v>
      </c>
      <c r="E29" s="40" t="e">
        <f>+$E$24*#REF!</f>
        <v>#REF!</v>
      </c>
      <c r="F29" s="40" t="e">
        <f>+$F$24*#REF!</f>
        <v>#REF!</v>
      </c>
    </row>
    <row r="30" spans="1:6" x14ac:dyDescent="0.35">
      <c r="B30" s="41"/>
      <c r="C30" s="40"/>
      <c r="D30" s="40" t="e">
        <f>SUM(D26:D29)</f>
        <v>#REF!</v>
      </c>
      <c r="E30" s="40" t="e">
        <f t="shared" ref="E30:F30" si="1">SUM(E26:E29)</f>
        <v>#REF!</v>
      </c>
      <c r="F30" s="40" t="e">
        <f t="shared" si="1"/>
        <v>#REF!</v>
      </c>
    </row>
    <row r="32" spans="1:6" x14ac:dyDescent="0.35">
      <c r="C32">
        <v>46374341</v>
      </c>
      <c r="D32" t="e">
        <f>+D26/5</f>
        <v>#REF!</v>
      </c>
    </row>
    <row r="33" spans="3:3" x14ac:dyDescent="0.35">
      <c r="C33">
        <v>48240474</v>
      </c>
    </row>
    <row r="34" spans="3:3" x14ac:dyDescent="0.35">
      <c r="C3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54296875" customWidth="1"/>
    <col min="2" max="2" width="22.81640625" customWidth="1"/>
    <col min="3" max="3" width="16.54296875" customWidth="1"/>
    <col min="4" max="4" width="26.81640625" customWidth="1"/>
    <col min="5" max="6" width="18.81640625" customWidth="1"/>
    <col min="7" max="7" width="21.1796875" customWidth="1"/>
    <col min="8" max="8" width="22.1796875" customWidth="1"/>
  </cols>
  <sheetData>
    <row r="1" spans="1:8" ht="43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2022-04-29T22:06:22Z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